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153f52c7dfa463b/Desktop/セミナーベーシック/ワードプレス/"/>
    </mc:Choice>
  </mc:AlternateContent>
  <xr:revisionPtr revIDLastSave="0" documentId="8_{8262805C-9E9B-4D06-9885-B919C7B86139}" xr6:coauthVersionLast="47" xr6:coauthVersionMax="47" xr10:uidLastSave="{00000000-0000-0000-0000-000000000000}"/>
  <bookViews>
    <workbookView xWindow="-110" yWindow="-110" windowWidth="19420" windowHeight="10300" xr2:uid="{DE8A7A60-DB44-40B1-BEC0-2F017A2E9592}"/>
  </bookViews>
  <sheets>
    <sheet name="⑲FILTER" sheetId="1" r:id="rId1"/>
  </sheets>
  <definedNames>
    <definedName name="Copyright" hidden="1">"Copyright(C) 2008 Office TANAKA"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403" i="1" l="1" a="1"/>
  <c r="C346" i="1"/>
  <c r="A346" i="1" a="1"/>
  <c r="A297" i="1" a="1"/>
  <c r="A250" i="1" a="1"/>
  <c r="A195" i="1" a="1"/>
  <c r="A158" i="1" a="1"/>
  <c r="A127" i="1" a="1"/>
  <c r="A94" i="1" a="1"/>
  <c r="A58" i="1" a="1"/>
  <c r="A21" i="1" a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21" authorId="0" shapeId="0" xr:uid="{05B648A4-CC81-4865-86ED-47A17F8C2E25}">
      <text>
        <r>
          <rPr>
            <sz val="24"/>
            <color indexed="81"/>
            <rFont val="MS P ゴシック"/>
            <family val="3"/>
            <charset val="128"/>
          </rPr>
          <t>=FILTER(A13:D17,C13:C17="佐藤")</t>
        </r>
      </text>
    </comment>
    <comment ref="A58" authorId="0" shapeId="0" xr:uid="{D84B66E1-035C-433A-809B-339D47D402C6}">
      <text>
        <r>
          <rPr>
            <sz val="24"/>
            <color indexed="81"/>
            <rFont val="MS P ゴシック"/>
            <family val="3"/>
            <charset val="128"/>
          </rPr>
          <t>=FILTER(A50:D54,(B50:B54="りんご")*(D50:D54&gt;=1500))</t>
        </r>
      </text>
    </comment>
    <comment ref="A94" authorId="0" shapeId="0" xr:uid="{790BC477-E709-421F-8F5D-2F71C7E9AD93}">
      <text>
        <r>
          <rPr>
            <sz val="24"/>
            <color indexed="81"/>
            <rFont val="MS P ゴシック"/>
            <family val="3"/>
            <charset val="128"/>
          </rPr>
          <t>=FILTER(A86:D90,(B86:B90="りんご")*(D86:D90&gt;=AVERAGE(D86:D90)))</t>
        </r>
      </text>
    </comment>
    <comment ref="A127" authorId="0" shapeId="0" xr:uid="{B3F5389F-B0A6-4178-9812-0BE9D5C99576}">
      <text>
        <r>
          <rPr>
            <sz val="24"/>
            <color indexed="81"/>
            <rFont val="MS P ゴシック"/>
            <family val="3"/>
            <charset val="128"/>
          </rPr>
          <t>=FILTER(A118:D123,(A118:A123=F118)+(B118:B123=G118))</t>
        </r>
      </text>
    </comment>
    <comment ref="A158" authorId="0" shapeId="0" xr:uid="{2C9C8540-57D2-4ADF-BEF4-3637A936ED0C}">
      <text>
        <r>
          <rPr>
            <sz val="24"/>
            <color indexed="81"/>
            <rFont val="MS P ゴシック"/>
            <family val="3"/>
            <charset val="128"/>
          </rPr>
          <t>=SORT(FILTER(A150:D154,B150:B154="りんご"),4,-1)</t>
        </r>
      </text>
    </comment>
    <comment ref="A195" authorId="0" shapeId="0" xr:uid="{81286035-8FB2-4E34-B624-AE86C3B403FD}">
      <text>
        <r>
          <rPr>
            <sz val="24"/>
            <color indexed="81"/>
            <rFont val="MS P ゴシック"/>
            <family val="3"/>
            <charset val="128"/>
          </rPr>
          <t>=SORT(FILTER(A184:D190,B184:B190=F183),4,-1)</t>
        </r>
      </text>
    </comment>
    <comment ref="A250" authorId="0" shapeId="0" xr:uid="{7D767F34-60CE-4D6D-8135-7242608424D6}">
      <text>
        <r>
          <rPr>
            <sz val="24"/>
            <color indexed="81"/>
            <rFont val="MS P ゴシック"/>
            <family val="3"/>
            <charset val="128"/>
          </rPr>
          <t>=FILTER(A226:C246,A226:A246&gt;=DATE(2026,2,1))</t>
        </r>
      </text>
    </comment>
    <comment ref="A297" authorId="0" shapeId="0" xr:uid="{A9BFC427-837B-40D0-99D5-73D460DCFA36}">
      <text>
        <r>
          <rPr>
            <sz val="24"/>
            <color indexed="81"/>
            <rFont val="MS P ゴシック"/>
            <family val="3"/>
            <charset val="128"/>
          </rPr>
          <t>=FILTER(A286:D292,((B286:B292="りんご")+(B286:B292="バナナ"))*(D286:D292&gt;=1200))</t>
        </r>
      </text>
    </comment>
    <comment ref="A346" authorId="0" shapeId="0" xr:uid="{BD131AF0-9FFE-4297-8EB6-4F4F7179465B}">
      <text>
        <r>
          <rPr>
            <sz val="24"/>
            <color indexed="81"/>
            <rFont val="MS P ゴシック"/>
            <family val="3"/>
            <charset val="128"/>
          </rPr>
          <t>=CHOOSECOLS(FILTER(A338:D342,C338:C342="佐藤"),1,4)</t>
        </r>
      </text>
    </comment>
    <comment ref="A403" authorId="0" shapeId="0" xr:uid="{FA1E9EF2-69B7-4F99-918A-D29397AAB964}">
      <text>
        <r>
          <rPr>
            <sz val="24"/>
            <color indexed="81"/>
            <rFont val="MS P ゴシック"/>
            <family val="3"/>
            <charset val="128"/>
          </rPr>
          <t>=FILTER(A394:D399,((B394:B399=F394)+(B394:B399=F395))*(C394:C399=G394)*(D394:D399&gt;=H394))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<sst xmlns="http://schemas.openxmlformats.org/spreadsheetml/2006/main" count="481" uniqueCount="257">
  <si>
    <t>FILTER関数｜行抽出の基本と応用【EXCEL】</t>
  </si>
  <si>
    <t>【Excel基礎体系学習⑲】FILTER関数でできること｜行抽出・AND条件・OR条件・平均比較・並べ替え・セル参照まで一式で扱えるようになる講習</t>
    <phoneticPr fontId="3"/>
  </si>
  <si>
    <t>FILTER関数は、条件に合う行だけを抽出するための最も強力な実務関数です。</t>
  </si>
  <si>
    <t>AND条件やOR条件の組み合わせ、平均値との比較、セル参照による動的抽出まで一つの式で再現できます。</t>
  </si>
  <si>
    <t>SORTと組み合わせれば、抽出と並べ替えを同時に処理でき、日付比較もDATE関数で安全に扱えます。</t>
  </si>
  <si>
    <t>この講習では、実務で頻出する「行の絞り込み」を体系的に整理し、現場でそのまま使える形にまとめました。</t>
  </si>
  <si>
    <t>複雑な条件でも静かに抽出できる“実務レベルのFILTER”を確実に身につけられます。</t>
  </si>
  <si>
    <t>_________________________________________________________________________________________________________________</t>
    <phoneticPr fontId="3"/>
  </si>
  <si>
    <t>講習_1</t>
    <phoneticPr fontId="3"/>
  </si>
  <si>
    <t>担当者が「佐藤」の行だけを抽出しなさい</t>
    <phoneticPr fontId="3"/>
  </si>
  <si>
    <t>日付</t>
  </si>
  <si>
    <t>商品</t>
  </si>
  <si>
    <t>担当者</t>
  </si>
  <si>
    <t>売上</t>
  </si>
  <si>
    <t>りんご</t>
  </si>
  <si>
    <t>佐藤</t>
  </si>
  <si>
    <t>みかん</t>
  </si>
  <si>
    <t>田中</t>
  </si>
  <si>
    <t>バナナ</t>
  </si>
  <si>
    <t>鈴木</t>
  </si>
  <si>
    <t>講習_1回答</t>
    <rPh sb="4" eb="6">
      <t>カイトウ</t>
    </rPh>
    <phoneticPr fontId="3"/>
  </si>
  <si>
    <t>表の範囲</t>
    <rPh sb="0" eb="1">
      <t>ヒョウ</t>
    </rPh>
    <rPh sb="2" eb="4">
      <t>ハンイ</t>
    </rPh>
    <phoneticPr fontId="3"/>
  </si>
  <si>
    <t>条件</t>
    <rPh sb="0" eb="2">
      <t>ジョウケン</t>
    </rPh>
    <phoneticPr fontId="3"/>
  </si>
  <si>
    <r>
      <rPr>
        <sz val="12"/>
        <color rgb="FFFF0000"/>
        <rFont val="メイリオ"/>
        <family val="3"/>
        <charset val="128"/>
      </rPr>
      <t>🔍</t>
    </r>
    <r>
      <rPr>
        <sz val="12"/>
        <color theme="1"/>
        <rFont val="メイリオ"/>
        <family val="3"/>
        <charset val="128"/>
      </rPr>
      <t xml:space="preserve"> 今回のポイント</t>
    </r>
    <phoneticPr fontId="3"/>
  </si>
  <si>
    <t>・FILTERは「条件に合う行だけ」を抽出する関数</t>
    <phoneticPr fontId="3"/>
  </si>
  <si>
    <t>・今回の条件は「担当者列＝佐藤」</t>
    <phoneticPr fontId="3"/>
  </si>
  <si>
    <t>・抽出範囲と条件範囲の行数は必ず一致させる</t>
    <phoneticPr fontId="3"/>
  </si>
  <si>
    <t xml:space="preserve"> ・条件は =（等しい）で指定する</t>
    <phoneticPr fontId="3"/>
  </si>
  <si>
    <t>・該当なし時のメッセージは省略可（今回は不要）</t>
    <phoneticPr fontId="3"/>
  </si>
  <si>
    <t>・実務で最も使う“行の絞り込み”の基本形</t>
    <phoneticPr fontId="3"/>
  </si>
  <si>
    <r>
      <rPr>
        <sz val="12"/>
        <color rgb="FFFF0000"/>
        <rFont val="メイリオ"/>
        <family val="3"/>
        <charset val="128"/>
      </rPr>
      <t>🟦</t>
    </r>
    <r>
      <rPr>
        <sz val="12"/>
        <color theme="1"/>
        <rFont val="メイリオ"/>
        <family val="3"/>
        <charset val="128"/>
      </rPr>
      <t xml:space="preserve"> FILTER 引数一覧</t>
    </r>
    <phoneticPr fontId="3"/>
  </si>
  <si>
    <t>関数の構文</t>
  </si>
  <si>
    <t>=FILTER(抽出範囲, 条件式, [該当なしの場合])</t>
  </si>
  <si>
    <t>抽出範囲</t>
  </si>
  <si>
    <t>抽出したい表全体　　＊重要　タイトル行は含まない</t>
    <rPh sb="11" eb="13">
      <t>ジュウヨウ</t>
    </rPh>
    <rPh sb="18" eb="19">
      <t>ギョウ</t>
    </rPh>
    <rPh sb="20" eb="21">
      <t>フク</t>
    </rPh>
    <phoneticPr fontId="3"/>
  </si>
  <si>
    <t>条件式</t>
  </si>
  <si>
    <t>TRUE/FALSEで判定する条件</t>
    <phoneticPr fontId="3"/>
  </si>
  <si>
    <t>該当なしの場合</t>
  </si>
  <si>
    <t>条件に一致する行がないときに表示する値（例："該当なし"）</t>
  </si>
  <si>
    <t>引数の順番</t>
  </si>
  <si>
    <t>関数ごとに決まっており、順番を間違えるとエラーになる</t>
  </si>
  <si>
    <t>TRUEの意味</t>
  </si>
  <si>
    <t>条件に一致する行（抽出対象）</t>
  </si>
  <si>
    <t>FALSEの意味</t>
  </si>
  <si>
    <t>条件に一致しない行（除外対象）</t>
  </si>
  <si>
    <t>スピルの特徴</t>
  </si>
  <si>
    <t>条件に合う行が複数あると、自動で縦方向に展開される</t>
  </si>
  <si>
    <t>注意点</t>
  </si>
  <si>
    <t>抽出範囲と条件範囲の行数が一致していないと #VALUE! エラーになる</t>
  </si>
  <si>
    <t>講習_2</t>
    <phoneticPr fontId="3"/>
  </si>
  <si>
    <t>商品が「りんご」かつ 売上が1500以上 の行だけを抽出しなさい</t>
    <phoneticPr fontId="3"/>
  </si>
  <si>
    <t>山田</t>
  </si>
  <si>
    <t>講習_2回答</t>
    <rPh sb="4" eb="6">
      <t>カイトウ</t>
    </rPh>
    <phoneticPr fontId="3"/>
  </si>
  <si>
    <t>条件１</t>
    <rPh sb="0" eb="2">
      <t>ジョウケン</t>
    </rPh>
    <phoneticPr fontId="3"/>
  </si>
  <si>
    <t>条件２</t>
    <rPh sb="0" eb="2">
      <t>ジョウケン</t>
    </rPh>
    <phoneticPr fontId="3"/>
  </si>
  <si>
    <t xml:space="preserve">・ AND条件とは  </t>
    <phoneticPr fontId="3"/>
  </si>
  <si>
    <t>2つ以上の条件を「両方とも満たす行だけ」を抽出する考え方。</t>
  </si>
  <si>
    <t xml:space="preserve">・FILTER関数でAND条件を作る方法  </t>
    <phoneticPr fontId="3"/>
  </si>
  <si>
    <t>条件式を *（掛け算）でつなぐと、TRUE×TRUE の行だけが抽出される。</t>
  </si>
  <si>
    <t xml:space="preserve">・今回の例題の条件  </t>
    <phoneticPr fontId="3"/>
  </si>
  <si>
    <t xml:space="preserve">商品が「りんご」であること  </t>
    <phoneticPr fontId="3"/>
  </si>
  <si>
    <t xml:space="preserve">売上が1500以上であること  </t>
    <phoneticPr fontId="3"/>
  </si>
  <si>
    <t>この2つを同時に満たす行だけを取り出す。</t>
  </si>
  <si>
    <t xml:space="preserve">・ 条件式の動き  </t>
    <phoneticPr fontId="3"/>
  </si>
  <si>
    <t xml:space="preserve">(B列="りんご") → TRUE/FALSE の配列  </t>
  </si>
  <si>
    <t xml:space="preserve">(D列&gt;=1500) → TRUE/FALSE の配列  </t>
  </si>
  <si>
    <t>TRUE * TRUE の行だけが抽出される。</t>
  </si>
  <si>
    <t xml:space="preserve">・ FILTER関数に組み合わせる  </t>
    <phoneticPr fontId="3"/>
  </si>
  <si>
    <t>=FILTER(抽出範囲, (商品列="りんご") * (売上列&gt;=1500))</t>
  </si>
  <si>
    <t xml:space="preserve">・ スピルの特徴  </t>
    <phoneticPr fontId="3"/>
  </si>
  <si>
    <t>条件に合う行が複数あれば、自動で縦方向に展開される。</t>
  </si>
  <si>
    <t>講習_3</t>
    <phoneticPr fontId="3"/>
  </si>
  <si>
    <t>売上が平均以上 かつ 商品が「りんご」の行だけを抽出しなさい</t>
    <rPh sb="0" eb="2">
      <t>ウリアゲ</t>
    </rPh>
    <phoneticPr fontId="3"/>
  </si>
  <si>
    <t>講習_3回答</t>
    <rPh sb="4" eb="6">
      <t>カイトウ</t>
    </rPh>
    <phoneticPr fontId="3"/>
  </si>
  <si>
    <t xml:space="preserve">・今回の目的  </t>
    <phoneticPr fontId="3"/>
  </si>
  <si>
    <t>「りんご」かつ「売上が平均以上」の行だけを抽出する。</t>
  </si>
  <si>
    <t xml:space="preserve">・平均値の計算  </t>
    <phoneticPr fontId="3"/>
  </si>
  <si>
    <t>売上列（D列）の平均を AVERAGE(D列売上表範囲) で求める。</t>
    <rPh sb="21" eb="22">
      <t>レツ</t>
    </rPh>
    <rPh sb="22" eb="24">
      <t>ウリアゲ</t>
    </rPh>
    <rPh sb="24" eb="25">
      <t>ヒョウ</t>
    </rPh>
    <rPh sb="25" eb="27">
      <t>ハンイ</t>
    </rPh>
    <phoneticPr fontId="3"/>
  </si>
  <si>
    <t xml:space="preserve">・ AND条件の組み合わせ  </t>
    <phoneticPr fontId="3"/>
  </si>
  <si>
    <t>(商品列="りんご") * (売上列&gt;=平均値)</t>
  </si>
  <si>
    <t>=FILTER(抽出範囲, (商品列="りんご") * (売上列&gt;=AVERAGE(売上範囲)))</t>
    <phoneticPr fontId="3"/>
  </si>
  <si>
    <t xml:space="preserve">・ ポイント  </t>
    <phoneticPr fontId="3"/>
  </si>
  <si>
    <t xml:space="preserve">AVERAGEを条件式の中に直接入れてよい  </t>
    <phoneticPr fontId="3"/>
  </si>
  <si>
    <t xml:space="preserve">平均値が変わっても自動で抽出結果が更新される  </t>
    <phoneticPr fontId="3"/>
  </si>
  <si>
    <t>スピルで複数行が展開される</t>
    <phoneticPr fontId="3"/>
  </si>
  <si>
    <t>講習_４</t>
    <phoneticPr fontId="3"/>
  </si>
  <si>
    <r>
      <t>FILTER関数を使い複数条件(条件１</t>
    </r>
    <r>
      <rPr>
        <b/>
        <sz val="12"/>
        <color theme="1"/>
        <rFont val="メイリオ"/>
        <family val="3"/>
        <charset val="128"/>
      </rPr>
      <t>または</t>
    </r>
    <r>
      <rPr>
        <sz val="12"/>
        <color theme="1"/>
        <rFont val="メイリオ"/>
        <family val="3"/>
        <charset val="128"/>
      </rPr>
      <t>条件２）で絞り込んだ行をすべてを検索かえしなさい</t>
    </r>
    <rPh sb="6" eb="8">
      <t>カンスウ</t>
    </rPh>
    <rPh sb="9" eb="10">
      <t>ツカ</t>
    </rPh>
    <rPh sb="16" eb="18">
      <t>ジョウケン</t>
    </rPh>
    <rPh sb="22" eb="24">
      <t>ジョウケン</t>
    </rPh>
    <phoneticPr fontId="3"/>
  </si>
  <si>
    <t>地域</t>
  </si>
  <si>
    <t>コード</t>
  </si>
  <si>
    <t>単価</t>
  </si>
  <si>
    <t>大阪</t>
  </si>
  <si>
    <t>A01</t>
  </si>
  <si>
    <t>東京</t>
  </si>
  <si>
    <t>A02</t>
  </si>
  <si>
    <t>B01</t>
  </si>
  <si>
    <t>B02</t>
  </si>
  <si>
    <t>C01</t>
  </si>
  <si>
    <t>D01</t>
    <phoneticPr fontId="3"/>
  </si>
  <si>
    <t>講習_８回答</t>
    <rPh sb="4" eb="6">
      <t>カイトウ</t>
    </rPh>
    <phoneticPr fontId="3"/>
  </si>
  <si>
    <r>
      <rPr>
        <sz val="12"/>
        <color rgb="FFFF0000"/>
        <rFont val="メイリオ"/>
        <family val="3"/>
        <charset val="128"/>
      </rPr>
      <t xml:space="preserve">🔍 </t>
    </r>
    <r>
      <rPr>
        <sz val="12"/>
        <color theme="1"/>
        <rFont val="メイリオ"/>
        <family val="3"/>
        <charset val="128"/>
      </rPr>
      <t>今回のポイント（FILTER関数で OR 条件の行をすべて返す）</t>
    </r>
    <phoneticPr fontId="3"/>
  </si>
  <si>
    <t>・FILTER関数で OR 条件を作るときは「＋（足し算）」を使う。</t>
  </si>
  <si>
    <t>　例：（A列=条件１）＋（A列=条件２）</t>
  </si>
  <si>
    <t>・「＋」は OR 条件を意味し、どちらかが TRUE なら抽出される。</t>
  </si>
  <si>
    <t>・XLOOKUP は OR 条件の検索ができない。</t>
  </si>
  <si>
    <t>　検索値は単一の値しか扱えず、TRUE/FALSE の配列を渡せないため。</t>
  </si>
  <si>
    <t>・OR 条件で複数行を返す処理は XLOOKUP では不可能。</t>
  </si>
  <si>
    <t>　一覧抽出は FILTER が最適。</t>
  </si>
  <si>
    <t>・実務では「商品A または 商品B」「地域A または 地域B」など、</t>
  </si>
  <si>
    <t>　OR 条件の抽出が非常に多く、FILTER の強みが活きる。</t>
  </si>
  <si>
    <t>講習_5</t>
    <phoneticPr fontId="3"/>
  </si>
  <si>
    <t>商品が「りんご」の行だけを抽出し、売上の高い順に並べ替えなさい</t>
    <rPh sb="0" eb="2">
      <t>ショウヒン</t>
    </rPh>
    <phoneticPr fontId="3"/>
  </si>
  <si>
    <t>講習_5回答</t>
    <rPh sb="4" eb="6">
      <t>カイトウ</t>
    </rPh>
    <phoneticPr fontId="3"/>
  </si>
  <si>
    <t>商品が「りんご」の行だけを抽出し、その結果を売上の高い順に並べ替える。</t>
  </si>
  <si>
    <t xml:space="preserve">・ FILTERで抽出  </t>
    <phoneticPr fontId="3"/>
  </si>
  <si>
    <t>(B列="りんご") の条件で TRUE になる行だけを取り出す。</t>
  </si>
  <si>
    <t xml:space="preserve">・ SORTで並べ替え  </t>
    <phoneticPr fontId="3"/>
  </si>
  <si>
    <t xml:space="preserve">SORT(範囲, 並べ替え列番号, 昇順1/降順-1)  </t>
  </si>
  <si>
    <t>売上列は4列目なので、4 を指定し、降順は -1。</t>
  </si>
  <si>
    <t xml:space="preserve">・組み合わせの考え方  </t>
    <phoneticPr fontId="3"/>
  </si>
  <si>
    <t xml:space="preserve">まず FILTER で抽出 → その結果を SORT に渡す。  </t>
  </si>
  <si>
    <t>= SORT( FILTER(…), 並べ替え列, 並べ替え方向 )</t>
  </si>
  <si>
    <t xml:space="preserve">・ポイント  </t>
    <phoneticPr fontId="3"/>
  </si>
  <si>
    <t xml:space="preserve">FILTERの結果はスピルで複数行になる  </t>
    <phoneticPr fontId="3"/>
  </si>
  <si>
    <t xml:space="preserve">SORTはスピル結果をそのまま並べ替えられる  </t>
    <phoneticPr fontId="3"/>
  </si>
  <si>
    <t>抽出と並べ替えを1つの式で完結できる</t>
    <phoneticPr fontId="3"/>
  </si>
  <si>
    <t>講習_６</t>
    <phoneticPr fontId="3"/>
  </si>
  <si>
    <t>セル「F150」に入っている商品の行だけを抽出し、売上の高い順に並べ替えなさい</t>
    <rPh sb="9" eb="10">
      <t>ハイ</t>
    </rPh>
    <rPh sb="14" eb="16">
      <t>ショウヒン</t>
    </rPh>
    <phoneticPr fontId="3"/>
  </si>
  <si>
    <r>
      <rPr>
        <sz val="12"/>
        <color theme="1"/>
        <rFont val="Segoe UI Symbol"/>
        <family val="3"/>
        <charset val="1"/>
      </rPr>
      <t>↓</t>
    </r>
    <r>
      <rPr>
        <sz val="12"/>
        <color theme="1"/>
        <rFont val="メイリオ"/>
        <family val="3"/>
        <charset val="128"/>
      </rPr>
      <t>商品（入力規則入）</t>
    </r>
    <rPh sb="1" eb="3">
      <t>ショウヒン</t>
    </rPh>
    <rPh sb="4" eb="6">
      <t>ニュウリョク</t>
    </rPh>
    <rPh sb="6" eb="8">
      <t>キソク</t>
    </rPh>
    <rPh sb="8" eb="9">
      <t>イ</t>
    </rPh>
    <phoneticPr fontId="3"/>
  </si>
  <si>
    <t>みかん</t>
    <phoneticPr fontId="3"/>
  </si>
  <si>
    <t>木村</t>
    <rPh sb="0" eb="2">
      <t>キムラ</t>
    </rPh>
    <phoneticPr fontId="3"/>
  </si>
  <si>
    <t>中村</t>
    <rPh sb="0" eb="2">
      <t>ナカムラ</t>
    </rPh>
    <phoneticPr fontId="3"/>
  </si>
  <si>
    <t>講習_６回答</t>
    <rPh sb="4" eb="6">
      <t>カイトウ</t>
    </rPh>
    <phoneticPr fontId="3"/>
  </si>
  <si>
    <t>条件にセルを入れる</t>
    <rPh sb="0" eb="2">
      <t>ジョウケン</t>
    </rPh>
    <rPh sb="6" eb="7">
      <t>イ</t>
    </rPh>
    <phoneticPr fontId="3"/>
  </si>
  <si>
    <t>・今回の目的</t>
  </si>
  <si>
    <t>　条件セル に入力されている商品名の行だけを抽出し、</t>
    <rPh sb="1" eb="3">
      <t>ジョウケン</t>
    </rPh>
    <phoneticPr fontId="3"/>
  </si>
  <si>
    <t>　その結果を売上の高い順に並べ替える。</t>
  </si>
  <si>
    <t>・FILTER で抽出</t>
  </si>
  <si>
    <t>　(B列 = 条件セル) の条件で TRUE になる行だけを取り出す。</t>
    <rPh sb="7" eb="9">
      <t>ジョウケン</t>
    </rPh>
    <phoneticPr fontId="3"/>
  </si>
  <si>
    <t>　セル参照を使うことで、条件セル の商品を変更すると抽出結果も自動で変わる。</t>
    <rPh sb="12" eb="14">
      <t>ジョウケン</t>
    </rPh>
    <phoneticPr fontId="3"/>
  </si>
  <si>
    <t>・SORT で並べ替え</t>
  </si>
  <si>
    <t>　SORT(範囲, 並べ替え列番号, 昇順1 / 降順-1)</t>
  </si>
  <si>
    <t>　売上列は 4 列目なので「4」、高い順は「-1」。</t>
  </si>
  <si>
    <t>・組み合わせの考え方</t>
  </si>
  <si>
    <t>　まず FILTER で抽出 → その結果を SORT に渡す。</t>
  </si>
  <si>
    <t>　=SORT( FILTER(…), 並べ替え列, 並べ替え方向 )</t>
  </si>
  <si>
    <t>・ポイント</t>
  </si>
  <si>
    <t>　FILTER の結果はスピルで複数行になる。</t>
  </si>
  <si>
    <t>　SORT はスピル結果をそのまま並べ替えられる。</t>
  </si>
  <si>
    <t>　抽出と並べ替えを 1 つの式で完結できる。</t>
  </si>
  <si>
    <t>　列番号は「抽出後の表の左から数えて 4 列目」で OK。</t>
  </si>
  <si>
    <t>　入力規則と組み合わせると、商品を選ぶだけで抽出が自動化できる。</t>
  </si>
  <si>
    <t>講習_7</t>
    <phoneticPr fontId="3"/>
  </si>
  <si>
    <t>次の表より日付が2月1日以降の行を取り出しなさい</t>
    <rPh sb="0" eb="1">
      <t>ツギ</t>
    </rPh>
    <rPh sb="2" eb="3">
      <t>ヒョウ</t>
    </rPh>
    <rPh sb="5" eb="7">
      <t>ヒヅケ</t>
    </rPh>
    <rPh sb="9" eb="10">
      <t>ツキ</t>
    </rPh>
    <rPh sb="11" eb="12">
      <t>ヒ</t>
    </rPh>
    <rPh sb="12" eb="14">
      <t>イコウ</t>
    </rPh>
    <rPh sb="15" eb="16">
      <t>ギョウ</t>
    </rPh>
    <rPh sb="17" eb="18">
      <t>ト</t>
    </rPh>
    <rPh sb="19" eb="20">
      <t>ダ</t>
    </rPh>
    <phoneticPr fontId="3"/>
  </si>
  <si>
    <t>日付</t>
    <rPh sb="0" eb="2">
      <t>ヒヅケ</t>
    </rPh>
    <phoneticPr fontId="3"/>
  </si>
  <si>
    <t>店舗名</t>
    <rPh sb="0" eb="2">
      <t>テンポ</t>
    </rPh>
    <rPh sb="2" eb="3">
      <t>メイ</t>
    </rPh>
    <phoneticPr fontId="3"/>
  </si>
  <si>
    <t>売上高</t>
    <rPh sb="0" eb="2">
      <t>ウリアゲ</t>
    </rPh>
    <rPh sb="2" eb="3">
      <t>タカ</t>
    </rPh>
    <phoneticPr fontId="3"/>
  </si>
  <si>
    <t>名古屋本店</t>
    <rPh sb="0" eb="3">
      <t>ナゴヤ</t>
    </rPh>
    <rPh sb="3" eb="5">
      <t>ホンテン</t>
    </rPh>
    <phoneticPr fontId="3"/>
  </si>
  <si>
    <t>栄店</t>
    <rPh sb="0" eb="1">
      <t>サカエ</t>
    </rPh>
    <rPh sb="1" eb="2">
      <t>テン</t>
    </rPh>
    <phoneticPr fontId="3"/>
  </si>
  <si>
    <t>大須店</t>
    <rPh sb="0" eb="3">
      <t>オオステン</t>
    </rPh>
    <phoneticPr fontId="3"/>
  </si>
  <si>
    <t>DATE関数で日付として認識</t>
    <rPh sb="7" eb="9">
      <t>ヒヅケ</t>
    </rPh>
    <rPh sb="12" eb="14">
      <t>ニンシキ</t>
    </rPh>
    <phoneticPr fontId="3"/>
  </si>
  <si>
    <r>
      <rPr>
        <sz val="12"/>
        <color rgb="FFFF0000"/>
        <rFont val="メイリオ"/>
        <family val="3"/>
        <charset val="128"/>
      </rPr>
      <t xml:space="preserve">🔍 </t>
    </r>
    <r>
      <rPr>
        <sz val="12"/>
        <color theme="1"/>
        <rFont val="メイリオ"/>
        <family val="3"/>
        <charset val="128"/>
      </rPr>
      <t>今回のポイント</t>
    </r>
    <phoneticPr fontId="3"/>
  </si>
  <si>
    <t>　日付が「2026/2/1」以降の行だけを抽出する。</t>
  </si>
  <si>
    <t>・日付の扱いの注意点</t>
  </si>
  <si>
    <r>
      <t>　Excel の日付は「文字列」ではなく、</t>
    </r>
    <r>
      <rPr>
        <b/>
        <sz val="12"/>
        <color rgb="FFFF0000"/>
        <rFont val="メイリオ"/>
        <family val="3"/>
        <charset val="128"/>
      </rPr>
      <t>内部的には連番の数値（シリアル値）で管理</t>
    </r>
    <r>
      <rPr>
        <sz val="12"/>
        <color theme="1"/>
        <rFont val="メイリオ"/>
        <family val="3"/>
        <charset val="128"/>
      </rPr>
      <t>されている。</t>
    </r>
    <phoneticPr fontId="3"/>
  </si>
  <si>
    <t>　そのため、"2026/2/1" のように文字列で比較すると正しく判定されない。</t>
  </si>
  <si>
    <t>・日付を正しく比較する方法</t>
  </si>
  <si>
    <t>　DATE関数を使うと、Excel が確実に“日付”として認識する。</t>
    <phoneticPr fontId="3"/>
  </si>
  <si>
    <t>　DATE(2026,2,1) は「2026年2月1日」を表すシリアル値になる。</t>
  </si>
  <si>
    <t>・今回の条件式の動き</t>
  </si>
  <si>
    <t>　A列の日付が 2026/2/1 以上 → TRUE（抽出）</t>
  </si>
  <si>
    <t>　A列の日付が 1月の日付 → FALSE（除外）</t>
  </si>
  <si>
    <t>　TRUE になる行だけが抽出される。</t>
  </si>
  <si>
    <t>・完成形の数式</t>
  </si>
  <si>
    <t>　=FILTER(抽出したい範囲, 日付の列 &gt;= DATE(2026,2,1))</t>
  </si>
  <si>
    <t>　文字列比較ではなく、DATE関数で“日付として比較”するのが安全。</t>
  </si>
  <si>
    <t>　「以降」を表すときは &gt;= を使う（2月1日を含めるため）。</t>
  </si>
  <si>
    <t>　FILTER の条件範囲は、抽出範囲と同じ行数にする必要がある。</t>
  </si>
  <si>
    <t>講習_8</t>
    <phoneticPr fontId="3"/>
  </si>
  <si>
    <t>次の表より商品「りんご」または「バナナ」で、売上が「1200」以上の行を返しなさい。</t>
    <rPh sb="0" eb="1">
      <t>ツギ</t>
    </rPh>
    <rPh sb="2" eb="3">
      <t>ヒョウ</t>
    </rPh>
    <rPh sb="5" eb="7">
      <t>ショウヒン</t>
    </rPh>
    <rPh sb="22" eb="24">
      <t>ウリアゲ</t>
    </rPh>
    <rPh sb="31" eb="33">
      <t>イジョウ</t>
    </rPh>
    <rPh sb="34" eb="35">
      <t>ギョウ</t>
    </rPh>
    <rPh sb="36" eb="37">
      <t>カエ</t>
    </rPh>
    <phoneticPr fontId="3"/>
  </si>
  <si>
    <t>りんご</t>
    <phoneticPr fontId="3"/>
  </si>
  <si>
    <r>
      <rPr>
        <sz val="12"/>
        <color rgb="FFFF0000"/>
        <rFont val="Segoe UI Emoji"/>
        <family val="2"/>
      </rPr>
      <t>🔍</t>
    </r>
    <r>
      <rPr>
        <sz val="12"/>
        <color rgb="FFFF0000"/>
        <rFont val="メイリオ"/>
        <family val="3"/>
        <charset val="128"/>
      </rPr>
      <t xml:space="preserve"> </t>
    </r>
    <r>
      <rPr>
        <sz val="12"/>
        <color theme="1"/>
        <rFont val="メイリオ"/>
        <family val="3"/>
        <charset val="128"/>
      </rPr>
      <t>今回のポイント</t>
    </r>
    <phoneticPr fontId="3"/>
  </si>
  <si>
    <t>　商品が「りんご」または「バナナ」で、売上が1200以上の行だけを抽出する。</t>
  </si>
  <si>
    <t>・OR条件の作り方</t>
  </si>
  <si>
    <t>　(B列="りんご") + (B列="バナナ")</t>
  </si>
  <si>
    <t>　TRUE+TRUE → 抽出</t>
  </si>
  <si>
    <t>　TRUE+FALSE → 抽出</t>
  </si>
  <si>
    <t>　FALSE+FALSE → 除外</t>
  </si>
  <si>
    <t>・AND条件の作り方</t>
  </si>
  <si>
    <t>　(売上列&gt;=1200)</t>
  </si>
  <si>
    <t>　TRUE の行だけが抽出される。</t>
  </si>
  <si>
    <t>・組み合わせ方</t>
  </si>
  <si>
    <t>　OR条件 と AND条件 を掛け算（*）でつなぐと、</t>
  </si>
  <si>
    <t>　「どちらかの商品」かつ「売上1200以上」の行だけが抽出される。</t>
  </si>
  <si>
    <t>=FILTER(売上表, ((商品列="りんご")+(商品列="バナナ")) * (売上列&gt;=1200))</t>
    <phoneticPr fontId="3"/>
  </si>
  <si>
    <t>　OR条件は “＋” 、AND条件は “＊” を使う。</t>
  </si>
  <si>
    <t>　複数条件の組み合わせは FILTER の最重要スキル。</t>
  </si>
  <si>
    <t>講習_9</t>
    <phoneticPr fontId="3"/>
  </si>
  <si>
    <t>【指定するとびとびの複数列の抽出】</t>
    <rPh sb="1" eb="3">
      <t>シテイ</t>
    </rPh>
    <phoneticPr fontId="3"/>
  </si>
  <si>
    <t>次の表から「日付」と「売上」だけを、担当者が「佐藤」の行について抽出しなさい。</t>
  </si>
  <si>
    <t>1月5日</t>
  </si>
  <si>
    <t>1月6日</t>
  </si>
  <si>
    <t>1月7日</t>
  </si>
  <si>
    <r>
      <rPr>
        <sz val="12"/>
        <color rgb="FFFF0000"/>
        <rFont val="Segoe UI Emoji"/>
        <family val="2"/>
      </rPr>
      <t>🔍</t>
    </r>
    <r>
      <rPr>
        <sz val="12"/>
        <color rgb="FFFF0000"/>
        <rFont val="メイリオ"/>
        <family val="3"/>
        <charset val="128"/>
      </rPr>
      <t xml:space="preserve"> </t>
    </r>
    <r>
      <rPr>
        <sz val="12"/>
        <color theme="1"/>
        <rFont val="メイリオ"/>
        <family val="3"/>
        <charset val="128"/>
      </rPr>
      <t>今回のポイント（複数列の抽出）</t>
    </r>
    <phoneticPr fontId="3"/>
  </si>
  <si>
    <t>・目的</t>
  </si>
  <si>
    <t>　担当者が「佐藤」の行だけを抽出し、その中から</t>
  </si>
  <si>
    <t>　「日付」と「売上」の2列だけを取り出す。</t>
  </si>
  <si>
    <t>・FILTERの役割</t>
  </si>
  <si>
    <t>　FILTERは「行の抽出」しかできない。</t>
  </si>
  <si>
    <t>　→ 条件に合う行（佐藤の行）をすべて返す。</t>
  </si>
  <si>
    <t>・列の抽出は別関数が必要</t>
  </si>
  <si>
    <t>　FILTERは列を選べないため、</t>
  </si>
  <si>
    <t>　列の選択は CHOOSECOLS を使う。</t>
  </si>
  <si>
    <t>・CHOOSECOLS の役割</t>
  </si>
  <si>
    <t>　CHOOSECOLS(配列, 列番号1, 列番号2)</t>
  </si>
  <si>
    <t>　→ 指定した列だけを取り出す関数。</t>
  </si>
  <si>
    <t>・今回の列番号</t>
  </si>
  <si>
    <t>　日付列 = 1列目</t>
  </si>
  <si>
    <t>　売上列 = 4列目</t>
  </si>
  <si>
    <t>・完成形の式</t>
  </si>
  <si>
    <t>=CHOOSECOLS(FILTER(売上表, 担当者列="佐藤"), 1, 4)</t>
    <phoneticPr fontId="3"/>
  </si>
  <si>
    <t>講習_10</t>
    <phoneticPr fontId="3"/>
  </si>
  <si>
    <t>【複数条件の動的切り替え】</t>
  </si>
  <si>
    <t>次の表から、条件セル（商品・担当者・売上）を使って</t>
  </si>
  <si>
    <t>抽出結果が動的に変わるようにしなさい</t>
  </si>
  <si>
    <t>条件セル：</t>
  </si>
  <si>
    <t>F列：商品（りんご / バナナ / みかん など）</t>
  </si>
  <si>
    <t>G列：担当者（佐藤 / 鈴木 など）</t>
  </si>
  <si>
    <t>H列：売上（数値を入力）</t>
  </si>
  <si>
    <t>条件仕様：</t>
  </si>
  <si>
    <t>・商品は OR 条件（複数入力を許可）</t>
  </si>
  <si>
    <t>・担当者は AND 条件</t>
  </si>
  <si>
    <t>・売上は AND 条件（以上）</t>
  </si>
  <si>
    <r>
      <rPr>
        <sz val="12"/>
        <color rgb="FFFF0000"/>
        <rFont val="Segoe UI Emoji"/>
        <family val="2"/>
      </rPr>
      <t>🔍</t>
    </r>
    <r>
      <rPr>
        <sz val="12"/>
        <color theme="1"/>
        <rFont val="メイリオ"/>
        <family val="3"/>
        <charset val="128"/>
      </rPr>
      <t xml:space="preserve"> 今回のポイント（動的 AND/OR）</t>
    </r>
    <phoneticPr fontId="3"/>
  </si>
  <si>
    <t>■ 商品（OR条件）</t>
  </si>
  <si>
    <t>・商品は複数入力できるため OR 条件で判定する。</t>
  </si>
  <si>
    <t>・(商品列＝F列条件セル上) + (商品列＝F列条件セル下)</t>
    <rPh sb="7" eb="8">
      <t>レツ</t>
    </rPh>
    <rPh sb="8" eb="10">
      <t>ジョウケン</t>
    </rPh>
    <rPh sb="12" eb="13">
      <t>ウエ</t>
    </rPh>
    <rPh sb="23" eb="24">
      <t>レツ</t>
    </rPh>
    <rPh sb="24" eb="26">
      <t>ジョウケン</t>
    </rPh>
    <rPh sb="28" eb="29">
      <t>シタ</t>
    </rPh>
    <phoneticPr fontId="3"/>
  </si>
  <si>
    <t>・TRUE/FALSE を数値化して足し算することで OR を表現できる。</t>
  </si>
  <si>
    <t>■ 商品が1品でも壊れない理由</t>
  </si>
  <si>
    <t>・商品セルが1つだけ入力されている場合、</t>
  </si>
  <si>
    <t>　もう一方は空欄になる。</t>
  </si>
  <si>
    <t>・空欄は FALSE（0）として扱われるため、</t>
  </si>
  <si>
    <t>　(B列=F123) + 0 の形になり、正常に動作する。</t>
  </si>
  <si>
    <t>・商品が1品でも複数品でも、空欄でも壊れない。</t>
  </si>
  <si>
    <t>■ 担当者（AND条件）</t>
  </si>
  <si>
    <t>・担当者は一致した行だけ残す。</t>
  </si>
  <si>
    <t>　(担当者列＝G列条件セル)</t>
    <rPh sb="8" eb="9">
      <t>レツ</t>
    </rPh>
    <rPh sb="9" eb="11">
      <t>ジョウケン</t>
    </rPh>
    <phoneticPr fontId="3"/>
  </si>
  <si>
    <t>■ 売上（AND条件）</t>
  </si>
  <si>
    <t>・売上は指定値以上。</t>
  </si>
  <si>
    <t>　(売上列&gt;=H列条件セル)</t>
    <rPh sb="8" eb="9">
      <t>レツ</t>
    </rPh>
    <rPh sb="9" eb="11">
      <t>ジョウケン</t>
    </rPh>
    <phoneticPr fontId="3"/>
  </si>
  <si>
    <t>■ AND条件の結合</t>
  </si>
  <si>
    <t>・OR条件と AND条件は「＊」で結合する。</t>
  </si>
  <si>
    <t>　(商品OR) ＊ (担当者AND) ＊ (売上AND)</t>
  </si>
  <si>
    <t>■ 完成形</t>
  </si>
  <si>
    <t>=FILTER(売上表,((商品列=商品条件1)+(商品列=商品条件2))*(担当者列=担当者条件)*(売上列&gt;=売上条件))</t>
    <phoneticPr fontId="3"/>
  </si>
  <si>
    <t>■ 動的抽出の本質</t>
  </si>
  <si>
    <t>・条件をセル参照に置くことで、</t>
  </si>
  <si>
    <t>　商品・担当者・売上条件を自由に切り替えられる。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</si>
</sst>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m&quot;月&quot;d&quot;日&quot;;@"/>
    <numFmt numFmtId="177" formatCode="yyyy/m/d;@"/>
  </numFmts>
  <fonts count="13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6"/>
      <color theme="1"/>
      <name val="メイリオ"/>
      <family val="3"/>
      <charset val="128"/>
    </font>
    <font>
      <sz val="6"/>
      <name val="游ゴシック"/>
      <family val="2"/>
      <charset val="128"/>
      <scheme val="minor"/>
    </font>
    <font>
      <sz val="12"/>
      <color theme="1"/>
      <name val="メイリオ"/>
      <family val="3"/>
      <charset val="128"/>
    </font>
    <font>
      <sz val="12"/>
      <color rgb="FFFF0000"/>
      <name val="メイリオ"/>
      <family val="3"/>
      <charset val="128"/>
    </font>
    <font>
      <b/>
      <sz val="12"/>
      <color theme="1"/>
      <name val="メイリオ"/>
      <family val="3"/>
      <charset val="128"/>
    </font>
    <font>
      <sz val="12"/>
      <color theme="1"/>
      <name val="メイリオ"/>
      <family val="3"/>
      <charset val="1"/>
    </font>
    <font>
      <sz val="12"/>
      <color theme="1"/>
      <name val="Segoe UI Symbol"/>
      <family val="3"/>
      <charset val="1"/>
    </font>
    <font>
      <b/>
      <sz val="12"/>
      <color rgb="FFFF0000"/>
      <name val="メイリオ"/>
      <family val="3"/>
      <charset val="128"/>
    </font>
    <font>
      <sz val="12"/>
      <color theme="1"/>
      <name val="メイリオ"/>
      <family val="2"/>
      <charset val="128"/>
    </font>
    <font>
      <sz val="12"/>
      <color rgb="FFFF0000"/>
      <name val="Segoe UI Emoji"/>
      <family val="2"/>
    </font>
    <font>
      <sz val="24"/>
      <color indexed="81"/>
      <name val="MS P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1" xfId="0" applyFont="1" applyBorder="1">
      <alignment vertical="center"/>
    </xf>
    <xf numFmtId="56" fontId="4" fillId="0" borderId="1" xfId="0" applyNumberFormat="1" applyFont="1" applyBorder="1" applyAlignment="1">
      <alignment horizontal="left" vertical="center"/>
    </xf>
    <xf numFmtId="176" fontId="4" fillId="2" borderId="2" xfId="0" applyNumberFormat="1" applyFont="1" applyFill="1" applyBorder="1" applyAlignment="1">
      <alignment horizontal="left" vertical="center"/>
    </xf>
    <xf numFmtId="0" fontId="4" fillId="0" borderId="2" xfId="0" applyFont="1" applyBorder="1">
      <alignment vertical="center"/>
    </xf>
    <xf numFmtId="176" fontId="4" fillId="0" borderId="3" xfId="0" applyNumberFormat="1" applyFont="1" applyBorder="1" applyAlignment="1">
      <alignment horizontal="left" vertical="center"/>
    </xf>
    <xf numFmtId="0" fontId="4" fillId="0" borderId="3" xfId="0" applyFont="1" applyBorder="1">
      <alignment vertical="center"/>
    </xf>
    <xf numFmtId="176" fontId="4" fillId="0" borderId="0" xfId="0" applyNumberFormat="1" applyFont="1" applyAlignment="1">
      <alignment horizontal="left" vertical="center"/>
    </xf>
    <xf numFmtId="0" fontId="4" fillId="0" borderId="0" xfId="0" applyFont="1" applyAlignment="1">
      <alignment horizontal="left" vertical="center" indent="4"/>
    </xf>
    <xf numFmtId="0" fontId="4" fillId="0" borderId="0" xfId="0" applyFont="1" applyAlignment="1">
      <alignment horizontal="left" vertical="center" indent="2"/>
    </xf>
    <xf numFmtId="56" fontId="4" fillId="0" borderId="0" xfId="0" applyNumberFormat="1" applyFont="1">
      <alignment vertical="center"/>
    </xf>
    <xf numFmtId="176" fontId="4" fillId="0" borderId="0" xfId="0" applyNumberFormat="1" applyFont="1">
      <alignment vertical="center"/>
    </xf>
    <xf numFmtId="0" fontId="4" fillId="0" borderId="0" xfId="0" applyFont="1" applyAlignment="1">
      <alignment horizontal="left" vertical="center" indent="8"/>
    </xf>
    <xf numFmtId="0" fontId="4" fillId="0" borderId="0" xfId="0" applyFont="1" applyAlignment="1">
      <alignment horizontal="left" vertical="center"/>
    </xf>
    <xf numFmtId="0" fontId="4" fillId="0" borderId="0" xfId="0" quotePrefix="1" applyFont="1">
      <alignment vertical="center"/>
    </xf>
    <xf numFmtId="56" fontId="4" fillId="0" borderId="1" xfId="0" applyNumberFormat="1" applyFont="1" applyBorder="1">
      <alignment vertical="center"/>
    </xf>
    <xf numFmtId="176" fontId="4" fillId="2" borderId="2" xfId="0" applyNumberFormat="1" applyFont="1" applyFill="1" applyBorder="1">
      <alignment vertical="center"/>
    </xf>
    <xf numFmtId="176" fontId="4" fillId="0" borderId="3" xfId="0" applyNumberFormat="1" applyFont="1" applyBorder="1">
      <alignment vertical="center"/>
    </xf>
    <xf numFmtId="0" fontId="4" fillId="0" borderId="0" xfId="0" quotePrefix="1" applyFont="1" applyAlignment="1">
      <alignment horizontal="left" vertical="center" indent="3"/>
    </xf>
    <xf numFmtId="0" fontId="4" fillId="0" borderId="4" xfId="0" applyFont="1" applyBorder="1">
      <alignment vertical="center"/>
    </xf>
    <xf numFmtId="0" fontId="4" fillId="0" borderId="5" xfId="0" applyFont="1" applyBorder="1">
      <alignment vertical="center"/>
    </xf>
    <xf numFmtId="0" fontId="4" fillId="0" borderId="6" xfId="0" applyFont="1" applyBorder="1">
      <alignment vertical="center"/>
    </xf>
    <xf numFmtId="0" fontId="4" fillId="2" borderId="0" xfId="0" applyFont="1" applyFill="1">
      <alignment vertical="center"/>
    </xf>
    <xf numFmtId="0" fontId="7" fillId="0" borderId="0" xfId="0" applyFont="1">
      <alignment vertical="center"/>
    </xf>
    <xf numFmtId="0" fontId="4" fillId="0" borderId="0" xfId="0" applyFont="1" applyAlignment="1">
      <alignment horizontal="left" vertical="center" indent="6"/>
    </xf>
    <xf numFmtId="14" fontId="4" fillId="0" borderId="1" xfId="0" applyNumberFormat="1" applyFont="1" applyBorder="1" applyAlignment="1">
      <alignment horizontal="left" vertical="center"/>
    </xf>
    <xf numFmtId="38" fontId="4" fillId="0" borderId="1" xfId="1" applyFont="1" applyBorder="1">
      <alignment vertical="center"/>
    </xf>
    <xf numFmtId="177" fontId="4" fillId="2" borderId="2" xfId="0" applyNumberFormat="1" applyFont="1" applyFill="1" applyBorder="1" applyAlignment="1">
      <alignment horizontal="left" vertical="center"/>
    </xf>
    <xf numFmtId="38" fontId="4" fillId="0" borderId="2" xfId="1" applyFont="1" applyBorder="1">
      <alignment vertical="center"/>
    </xf>
    <xf numFmtId="177" fontId="4" fillId="0" borderId="3" xfId="0" applyNumberFormat="1" applyFont="1" applyBorder="1" applyAlignment="1">
      <alignment horizontal="left" vertical="center"/>
    </xf>
    <xf numFmtId="38" fontId="4" fillId="0" borderId="3" xfId="1" applyFont="1" applyBorder="1">
      <alignment vertical="center"/>
    </xf>
    <xf numFmtId="177" fontId="4" fillId="0" borderId="0" xfId="0" applyNumberFormat="1" applyFont="1" applyAlignment="1">
      <alignment horizontal="left" vertical="center"/>
    </xf>
    <xf numFmtId="38" fontId="4" fillId="0" borderId="0" xfId="1" applyFont="1" applyBorder="1">
      <alignment vertical="center"/>
    </xf>
    <xf numFmtId="0" fontId="4" fillId="0" borderId="0" xfId="0" applyFont="1" applyAlignment="1">
      <alignment horizontal="left" vertical="center" indent="3"/>
    </xf>
    <xf numFmtId="0" fontId="9" fillId="0" borderId="0" xfId="0" applyFont="1" applyAlignment="1">
      <alignment horizontal="left" vertical="center" indent="2"/>
    </xf>
    <xf numFmtId="176" fontId="4" fillId="2" borderId="0" xfId="0" applyNumberFormat="1" applyFont="1" applyFill="1">
      <alignment vertical="center"/>
    </xf>
    <xf numFmtId="0" fontId="10" fillId="0" borderId="0" xfId="0" applyFont="1">
      <alignment vertical="center"/>
    </xf>
    <xf numFmtId="0" fontId="4" fillId="0" borderId="0" xfId="0" quotePrefix="1" applyFont="1" applyAlignment="1">
      <alignment horizontal="left" vertical="center" indent="1"/>
    </xf>
    <xf numFmtId="0" fontId="10" fillId="0" borderId="0" xfId="0" applyFont="1" applyAlignment="1">
      <alignment horizontal="left" vertical="center" indent="1"/>
    </xf>
    <xf numFmtId="0" fontId="5" fillId="0" borderId="0" xfId="0" applyFont="1" applyAlignment="1">
      <alignment horizontal="left" vertical="center" indent="1"/>
    </xf>
  </cellXfs>
  <cellStyles count="2">
    <cellStyle name="桁区切り" xfId="1" builtinId="6"/>
    <cellStyle name="標準" xfId="0" builtinId="0"/>
  </cellStyles>
  <dxfs count="0"/>
  <tableStyles count="1" defaultTableStyle="TableStyleMedium2" defaultPivotStyle="PivotStyleLight16">
    <tableStyle name="Invisible" pivot="0" table="0" count="0" xr9:uid="{A418FC15-8DCD-43B9-81C2-2E9DC2863556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265545</xdr:colOff>
      <xdr:row>25</xdr:row>
      <xdr:rowOff>577</xdr:rowOff>
    </xdr:from>
    <xdr:to>
      <xdr:col>6</xdr:col>
      <xdr:colOff>138545</xdr:colOff>
      <xdr:row>25</xdr:row>
      <xdr:rowOff>577</xdr:rowOff>
    </xdr:to>
    <xdr:cxnSp macro="">
      <xdr:nvCxnSpPr>
        <xdr:cNvPr id="2" name="直線矢印コネクタ 1">
          <a:extLst>
            <a:ext uri="{FF2B5EF4-FFF2-40B4-BE49-F238E27FC236}">
              <a16:creationId xmlns:a16="http://schemas.microsoft.com/office/drawing/2014/main" id="{FF47A66D-EE51-49AA-B571-916343C08EDE}"/>
            </a:ext>
          </a:extLst>
        </xdr:cNvPr>
        <xdr:cNvCxnSpPr/>
      </xdr:nvCxnSpPr>
      <xdr:spPr>
        <a:xfrm>
          <a:off x="5821795" y="6198177"/>
          <a:ext cx="984250" cy="0"/>
        </a:xfrm>
        <a:prstGeom prst="straightConnector1">
          <a:avLst/>
        </a:prstGeom>
        <a:ln w="25400">
          <a:solidFill>
            <a:srgbClr val="FF0000"/>
          </a:solidFill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437573</xdr:colOff>
      <xdr:row>25</xdr:row>
      <xdr:rowOff>13277</xdr:rowOff>
    </xdr:from>
    <xdr:to>
      <xdr:col>8</xdr:col>
      <xdr:colOff>335973</xdr:colOff>
      <xdr:row>25</xdr:row>
      <xdr:rowOff>25977</xdr:rowOff>
    </xdr:to>
    <xdr:cxnSp macro="">
      <xdr:nvCxnSpPr>
        <xdr:cNvPr id="3" name="直線矢印コネクタ 2">
          <a:extLst>
            <a:ext uri="{FF2B5EF4-FFF2-40B4-BE49-F238E27FC236}">
              <a16:creationId xmlns:a16="http://schemas.microsoft.com/office/drawing/2014/main" id="{D4A1A481-CCA4-4338-9317-5D7FDAFA19B4}"/>
            </a:ext>
          </a:extLst>
        </xdr:cNvPr>
        <xdr:cNvCxnSpPr/>
      </xdr:nvCxnSpPr>
      <xdr:spPr>
        <a:xfrm>
          <a:off x="7105073" y="6210877"/>
          <a:ext cx="2120900" cy="12700"/>
        </a:xfrm>
        <a:prstGeom prst="straightConnector1">
          <a:avLst/>
        </a:prstGeom>
        <a:ln w="25400">
          <a:solidFill>
            <a:srgbClr val="FF0000"/>
          </a:solidFill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248227</xdr:colOff>
      <xdr:row>60</xdr:row>
      <xdr:rowOff>227446</xdr:rowOff>
    </xdr:from>
    <xdr:to>
      <xdr:col>6</xdr:col>
      <xdr:colOff>121227</xdr:colOff>
      <xdr:row>60</xdr:row>
      <xdr:rowOff>227446</xdr:rowOff>
    </xdr:to>
    <xdr:cxnSp macro="">
      <xdr:nvCxnSpPr>
        <xdr:cNvPr id="4" name="直線矢印コネクタ 3">
          <a:extLst>
            <a:ext uri="{FF2B5EF4-FFF2-40B4-BE49-F238E27FC236}">
              <a16:creationId xmlns:a16="http://schemas.microsoft.com/office/drawing/2014/main" id="{D989CF2C-E854-4BBF-AB55-1F887637F81E}"/>
            </a:ext>
          </a:extLst>
        </xdr:cNvPr>
        <xdr:cNvCxnSpPr/>
      </xdr:nvCxnSpPr>
      <xdr:spPr>
        <a:xfrm>
          <a:off x="5804477" y="14870546"/>
          <a:ext cx="984250" cy="0"/>
        </a:xfrm>
        <a:prstGeom prst="straightConnector1">
          <a:avLst/>
        </a:prstGeom>
        <a:ln w="25400">
          <a:solidFill>
            <a:srgbClr val="FF0000"/>
          </a:solidFill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579581</xdr:colOff>
      <xdr:row>60</xdr:row>
      <xdr:rowOff>234373</xdr:rowOff>
    </xdr:from>
    <xdr:to>
      <xdr:col>8</xdr:col>
      <xdr:colOff>782781</xdr:colOff>
      <xdr:row>60</xdr:row>
      <xdr:rowOff>234373</xdr:rowOff>
    </xdr:to>
    <xdr:cxnSp macro="">
      <xdr:nvCxnSpPr>
        <xdr:cNvPr id="5" name="直線矢印コネクタ 4">
          <a:extLst>
            <a:ext uri="{FF2B5EF4-FFF2-40B4-BE49-F238E27FC236}">
              <a16:creationId xmlns:a16="http://schemas.microsoft.com/office/drawing/2014/main" id="{EF40E80F-B63D-4583-8148-3209DC8B598C}"/>
            </a:ext>
          </a:extLst>
        </xdr:cNvPr>
        <xdr:cNvCxnSpPr/>
      </xdr:nvCxnSpPr>
      <xdr:spPr>
        <a:xfrm>
          <a:off x="7247081" y="14877473"/>
          <a:ext cx="2425700" cy="0"/>
        </a:xfrm>
        <a:prstGeom prst="straightConnector1">
          <a:avLst/>
        </a:prstGeom>
        <a:ln w="25400">
          <a:solidFill>
            <a:srgbClr val="FF0000"/>
          </a:solidFill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65232</xdr:colOff>
      <xdr:row>60</xdr:row>
      <xdr:rowOff>230909</xdr:rowOff>
    </xdr:from>
    <xdr:to>
      <xdr:col>11</xdr:col>
      <xdr:colOff>268432</xdr:colOff>
      <xdr:row>60</xdr:row>
      <xdr:rowOff>230909</xdr:rowOff>
    </xdr:to>
    <xdr:cxnSp macro="">
      <xdr:nvCxnSpPr>
        <xdr:cNvPr id="6" name="直線矢印コネクタ 5">
          <a:extLst>
            <a:ext uri="{FF2B5EF4-FFF2-40B4-BE49-F238E27FC236}">
              <a16:creationId xmlns:a16="http://schemas.microsoft.com/office/drawing/2014/main" id="{49AAE0F1-ED0D-440D-8CE4-D48B55B01C45}"/>
            </a:ext>
          </a:extLst>
        </xdr:cNvPr>
        <xdr:cNvCxnSpPr/>
      </xdr:nvCxnSpPr>
      <xdr:spPr>
        <a:xfrm>
          <a:off x="10066482" y="14874009"/>
          <a:ext cx="2425700" cy="0"/>
        </a:xfrm>
        <a:prstGeom prst="straightConnector1">
          <a:avLst/>
        </a:prstGeom>
        <a:ln w="25400">
          <a:solidFill>
            <a:srgbClr val="FF0000"/>
          </a:solidFill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275938</xdr:colOff>
      <xdr:row>96</xdr:row>
      <xdr:rowOff>220518</xdr:rowOff>
    </xdr:from>
    <xdr:to>
      <xdr:col>6</xdr:col>
      <xdr:colOff>148938</xdr:colOff>
      <xdr:row>96</xdr:row>
      <xdr:rowOff>220518</xdr:rowOff>
    </xdr:to>
    <xdr:cxnSp macro="">
      <xdr:nvCxnSpPr>
        <xdr:cNvPr id="7" name="直線矢印コネクタ 6">
          <a:extLst>
            <a:ext uri="{FF2B5EF4-FFF2-40B4-BE49-F238E27FC236}">
              <a16:creationId xmlns:a16="http://schemas.microsoft.com/office/drawing/2014/main" id="{DB9E3940-A5DA-48E0-9988-0CE154C0412E}"/>
            </a:ext>
          </a:extLst>
        </xdr:cNvPr>
        <xdr:cNvCxnSpPr/>
      </xdr:nvCxnSpPr>
      <xdr:spPr>
        <a:xfrm>
          <a:off x="5832188" y="23550418"/>
          <a:ext cx="984250" cy="0"/>
        </a:xfrm>
        <a:prstGeom prst="straightConnector1">
          <a:avLst/>
        </a:prstGeom>
        <a:ln w="25400">
          <a:solidFill>
            <a:srgbClr val="FF0000"/>
          </a:solidFill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572078</xdr:colOff>
      <xdr:row>96</xdr:row>
      <xdr:rowOff>215324</xdr:rowOff>
    </xdr:from>
    <xdr:to>
      <xdr:col>8</xdr:col>
      <xdr:colOff>756228</xdr:colOff>
      <xdr:row>96</xdr:row>
      <xdr:rowOff>221674</xdr:rowOff>
    </xdr:to>
    <xdr:cxnSp macro="">
      <xdr:nvCxnSpPr>
        <xdr:cNvPr id="8" name="直線矢印コネクタ 7">
          <a:extLst>
            <a:ext uri="{FF2B5EF4-FFF2-40B4-BE49-F238E27FC236}">
              <a16:creationId xmlns:a16="http://schemas.microsoft.com/office/drawing/2014/main" id="{BCDCD1DD-D605-49FB-BDEA-ECE7B17B5263}"/>
            </a:ext>
          </a:extLst>
        </xdr:cNvPr>
        <xdr:cNvCxnSpPr/>
      </xdr:nvCxnSpPr>
      <xdr:spPr>
        <a:xfrm flipV="1">
          <a:off x="7239578" y="23545224"/>
          <a:ext cx="2406650" cy="6350"/>
        </a:xfrm>
        <a:prstGeom prst="straightConnector1">
          <a:avLst/>
        </a:prstGeom>
        <a:ln w="25400">
          <a:solidFill>
            <a:srgbClr val="FF0000"/>
          </a:solidFill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167986</xdr:colOff>
      <xdr:row>96</xdr:row>
      <xdr:rowOff>214747</xdr:rowOff>
    </xdr:from>
    <xdr:to>
      <xdr:col>12</xdr:col>
      <xdr:colOff>631536</xdr:colOff>
      <xdr:row>96</xdr:row>
      <xdr:rowOff>233797</xdr:rowOff>
    </xdr:to>
    <xdr:cxnSp macro="">
      <xdr:nvCxnSpPr>
        <xdr:cNvPr id="9" name="直線矢印コネクタ 8">
          <a:extLst>
            <a:ext uri="{FF2B5EF4-FFF2-40B4-BE49-F238E27FC236}">
              <a16:creationId xmlns:a16="http://schemas.microsoft.com/office/drawing/2014/main" id="{0AAD0118-A06D-4845-A643-1C884B7AC0E3}"/>
            </a:ext>
          </a:extLst>
        </xdr:cNvPr>
        <xdr:cNvCxnSpPr/>
      </xdr:nvCxnSpPr>
      <xdr:spPr>
        <a:xfrm flipV="1">
          <a:off x="10169236" y="23544647"/>
          <a:ext cx="3797300" cy="19050"/>
        </a:xfrm>
        <a:prstGeom prst="straightConnector1">
          <a:avLst/>
        </a:prstGeom>
        <a:ln w="25400">
          <a:solidFill>
            <a:srgbClr val="FF0000"/>
          </a:solidFill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752187</xdr:colOff>
      <xdr:row>198</xdr:row>
      <xdr:rowOff>113722</xdr:rowOff>
    </xdr:from>
    <xdr:to>
      <xdr:col>9</xdr:col>
      <xdr:colOff>453737</xdr:colOff>
      <xdr:row>198</xdr:row>
      <xdr:rowOff>113722</xdr:rowOff>
    </xdr:to>
    <xdr:cxnSp macro="">
      <xdr:nvCxnSpPr>
        <xdr:cNvPr id="10" name="直線矢印コネクタ 9">
          <a:extLst>
            <a:ext uri="{FF2B5EF4-FFF2-40B4-BE49-F238E27FC236}">
              <a16:creationId xmlns:a16="http://schemas.microsoft.com/office/drawing/2014/main" id="{89505A28-1A20-49AE-88C2-89A0EA49A830}"/>
            </a:ext>
          </a:extLst>
        </xdr:cNvPr>
        <xdr:cNvCxnSpPr/>
      </xdr:nvCxnSpPr>
      <xdr:spPr>
        <a:xfrm>
          <a:off x="9642187" y="48081622"/>
          <a:ext cx="812800" cy="0"/>
        </a:xfrm>
        <a:prstGeom prst="straightConnector1">
          <a:avLst/>
        </a:prstGeom>
        <a:ln w="25400">
          <a:solidFill>
            <a:srgbClr val="FF0000"/>
          </a:solidFill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182418</xdr:colOff>
      <xdr:row>260</xdr:row>
      <xdr:rowOff>153555</xdr:rowOff>
    </xdr:from>
    <xdr:to>
      <xdr:col>9</xdr:col>
      <xdr:colOff>284018</xdr:colOff>
      <xdr:row>260</xdr:row>
      <xdr:rowOff>153555</xdr:rowOff>
    </xdr:to>
    <xdr:cxnSp macro="">
      <xdr:nvCxnSpPr>
        <xdr:cNvPr id="11" name="直線矢印コネクタ 10">
          <a:extLst>
            <a:ext uri="{FF2B5EF4-FFF2-40B4-BE49-F238E27FC236}">
              <a16:creationId xmlns:a16="http://schemas.microsoft.com/office/drawing/2014/main" id="{415BDBA7-3121-4F5B-B02C-331C2D4C641D}"/>
            </a:ext>
          </a:extLst>
        </xdr:cNvPr>
        <xdr:cNvCxnSpPr/>
      </xdr:nvCxnSpPr>
      <xdr:spPr>
        <a:xfrm>
          <a:off x="7961168" y="63082055"/>
          <a:ext cx="2324100" cy="0"/>
        </a:xfrm>
        <a:prstGeom prst="straightConnector1">
          <a:avLst/>
        </a:prstGeom>
        <a:ln w="25400">
          <a:solidFill>
            <a:srgbClr val="FF0000"/>
          </a:solidFill>
          <a:headEnd type="oval"/>
          <a:tailEnd type="oval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4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E76DFE91-563B-4B4A-850C-98E5124E56D1}">
  <we:reference id="wa200005271" version="2.6.1.0" store="ja-JP" storeType="OMEX"/>
  <we:alternateReferences>
    <we:reference id="wa200005271" version="2.6.1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_xldudf_AI_TABLE</we:customFunctionIds>
        <we:customFunctionIds>_xldudf_AI_FILL</we:customFunctionIds>
        <we:customFunctionIds>_xldudf_AI_LIST</we:customFunctionIds>
        <we:customFunctionIds>_xldudf_AI_ASK</we:customFunctionIds>
        <we:customFunctionIds>_xldudf_AI_FORMAT</we:customFunctionIds>
        <we:customFunctionIds>_xldudf_AI_EXTRACT</we:customFunctionIds>
        <we:customFunctionIds>_xldudf_AI_TRANSLATE</we:customFunctionIds>
        <we:customFunctionIds>_xldudf_AI_CHOICE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27F73-535E-4B6A-A2E2-F8D393808A32}">
  <sheetPr>
    <tabColor theme="1"/>
  </sheetPr>
  <dimension ref="A1:K443"/>
  <sheetViews>
    <sheetView showGridLines="0" tabSelected="1" zoomScale="110" zoomScaleNormal="110" workbookViewId="0">
      <selection activeCell="E12" sqref="E12"/>
    </sheetView>
  </sheetViews>
  <sheetFormatPr defaultRowHeight="19"/>
  <cols>
    <col min="1" max="15" width="14.58203125" style="2" customWidth="1"/>
    <col min="16" max="16384" width="8.6640625" style="2"/>
  </cols>
  <sheetData>
    <row r="1" spans="1:5" ht="25.5">
      <c r="A1" s="1" t="s">
        <v>0</v>
      </c>
      <c r="D1" s="3"/>
      <c r="E1" s="3"/>
    </row>
    <row r="2" spans="1:5" ht="25.5">
      <c r="A2" s="1"/>
      <c r="D2" s="3"/>
      <c r="E2" s="3"/>
    </row>
    <row r="3" spans="1:5">
      <c r="A3" s="4" t="s">
        <v>1</v>
      </c>
    </row>
    <row r="4" spans="1:5">
      <c r="A4" s="5" t="s">
        <v>2</v>
      </c>
    </row>
    <row r="5" spans="1:5">
      <c r="A5" s="5" t="s">
        <v>3</v>
      </c>
    </row>
    <row r="6" spans="1:5">
      <c r="A6" s="5" t="s">
        <v>4</v>
      </c>
    </row>
    <row r="7" spans="1:5">
      <c r="A7" s="5" t="s">
        <v>5</v>
      </c>
    </row>
    <row r="8" spans="1:5">
      <c r="A8" s="5" t="s">
        <v>6</v>
      </c>
    </row>
    <row r="9" spans="1:5">
      <c r="A9" s="2" t="s">
        <v>7</v>
      </c>
    </row>
    <row r="10" spans="1:5">
      <c r="A10" s="4" t="s">
        <v>8</v>
      </c>
      <c r="B10" s="2" t="s">
        <v>9</v>
      </c>
    </row>
    <row r="12" spans="1:5">
      <c r="A12" s="6" t="s">
        <v>10</v>
      </c>
      <c r="B12" s="6" t="s">
        <v>11</v>
      </c>
      <c r="C12" s="6" t="s">
        <v>12</v>
      </c>
      <c r="D12" s="6" t="s">
        <v>13</v>
      </c>
    </row>
    <row r="13" spans="1:5">
      <c r="A13" s="7">
        <v>46027</v>
      </c>
      <c r="B13" s="6" t="s">
        <v>14</v>
      </c>
      <c r="C13" s="6" t="s">
        <v>15</v>
      </c>
      <c r="D13" s="6">
        <v>1200</v>
      </c>
    </row>
    <row r="14" spans="1:5">
      <c r="A14" s="7">
        <v>46027</v>
      </c>
      <c r="B14" s="6" t="s">
        <v>16</v>
      </c>
      <c r="C14" s="6" t="s">
        <v>17</v>
      </c>
      <c r="D14" s="6">
        <v>900</v>
      </c>
    </row>
    <row r="15" spans="1:5">
      <c r="A15" s="7">
        <v>46028</v>
      </c>
      <c r="B15" s="6" t="s">
        <v>18</v>
      </c>
      <c r="C15" s="6" t="s">
        <v>15</v>
      </c>
      <c r="D15" s="6">
        <v>1500</v>
      </c>
    </row>
    <row r="16" spans="1:5">
      <c r="A16" s="7">
        <v>46028</v>
      </c>
      <c r="B16" s="6" t="s">
        <v>14</v>
      </c>
      <c r="C16" s="6" t="s">
        <v>19</v>
      </c>
      <c r="D16" s="6">
        <v>1100</v>
      </c>
    </row>
    <row r="17" spans="1:8">
      <c r="A17" s="7">
        <v>46029</v>
      </c>
      <c r="B17" s="6" t="s">
        <v>16</v>
      </c>
      <c r="C17" s="6" t="s">
        <v>15</v>
      </c>
      <c r="D17" s="6">
        <v>1300</v>
      </c>
    </row>
    <row r="19" spans="1:8">
      <c r="A19" s="4" t="s">
        <v>20</v>
      </c>
    </row>
    <row r="20" spans="1:8">
      <c r="A20" s="6" t="s">
        <v>10</v>
      </c>
      <c r="B20" s="6" t="s">
        <v>11</v>
      </c>
      <c r="C20" s="6" t="s">
        <v>12</v>
      </c>
      <c r="D20" s="6" t="s">
        <v>13</v>
      </c>
    </row>
    <row r="21" spans="1:8">
      <c r="A21" s="8" cm="1">
        <f t="array" ref="A21:D23">_xlfn._xlws.FILTER(A13:D17,C13:C17="佐藤")</f>
        <v>46027</v>
      </c>
      <c r="B21" s="9" t="str">
        <v>りんご</v>
      </c>
      <c r="C21" s="9" t="str">
        <v>佐藤</v>
      </c>
      <c r="D21" s="9">
        <v>1200</v>
      </c>
    </row>
    <row r="22" spans="1:8">
      <c r="A22" s="10">
        <v>46028</v>
      </c>
      <c r="B22" s="11" t="str">
        <v>バナナ</v>
      </c>
      <c r="C22" s="11" t="str">
        <v>佐藤</v>
      </c>
      <c r="D22" s="11">
        <v>1500</v>
      </c>
    </row>
    <row r="23" spans="1:8">
      <c r="A23" s="10">
        <v>46029</v>
      </c>
      <c r="B23" s="11" t="str">
        <v>みかん</v>
      </c>
      <c r="C23" s="11" t="str">
        <v>佐藤</v>
      </c>
      <c r="D23" s="11">
        <v>1300</v>
      </c>
    </row>
    <row r="24" spans="1:8">
      <c r="A24" s="12"/>
    </row>
    <row r="25" spans="1:8">
      <c r="A25" s="12"/>
    </row>
    <row r="26" spans="1:8">
      <c r="A26" s="12"/>
      <c r="F26" s="13" t="s">
        <v>21</v>
      </c>
      <c r="H26" s="13" t="s">
        <v>22</v>
      </c>
    </row>
    <row r="27" spans="1:8">
      <c r="A27" s="12"/>
    </row>
    <row r="28" spans="1:8">
      <c r="E28" s="14" t="s">
        <v>23</v>
      </c>
    </row>
    <row r="29" spans="1:8">
      <c r="E29" s="14" t="s">
        <v>24</v>
      </c>
    </row>
    <row r="30" spans="1:8">
      <c r="E30" s="14" t="s">
        <v>25</v>
      </c>
    </row>
    <row r="31" spans="1:8">
      <c r="E31" s="14" t="s">
        <v>26</v>
      </c>
    </row>
    <row r="32" spans="1:8">
      <c r="E32" s="14" t="s">
        <v>27</v>
      </c>
    </row>
    <row r="33" spans="1:7">
      <c r="E33" s="14" t="s">
        <v>28</v>
      </c>
    </row>
    <row r="34" spans="1:7">
      <c r="E34" s="14" t="s">
        <v>29</v>
      </c>
    </row>
    <row r="36" spans="1:7">
      <c r="E36" s="14" t="s">
        <v>30</v>
      </c>
    </row>
    <row r="37" spans="1:7">
      <c r="E37" s="14" t="s">
        <v>31</v>
      </c>
      <c r="G37" s="2" t="s">
        <v>32</v>
      </c>
    </row>
    <row r="38" spans="1:7">
      <c r="E38" s="14" t="s">
        <v>33</v>
      </c>
      <c r="G38" s="2" t="s">
        <v>34</v>
      </c>
    </row>
    <row r="39" spans="1:7">
      <c r="E39" s="14" t="s">
        <v>35</v>
      </c>
      <c r="G39" s="2" t="s">
        <v>36</v>
      </c>
    </row>
    <row r="40" spans="1:7">
      <c r="E40" s="14" t="s">
        <v>37</v>
      </c>
      <c r="G40" s="2" t="s">
        <v>38</v>
      </c>
    </row>
    <row r="41" spans="1:7">
      <c r="E41" s="14" t="s">
        <v>39</v>
      </c>
      <c r="G41" s="2" t="s">
        <v>40</v>
      </c>
    </row>
    <row r="42" spans="1:7">
      <c r="E42" s="14" t="s">
        <v>41</v>
      </c>
      <c r="G42" s="2" t="s">
        <v>42</v>
      </c>
    </row>
    <row r="43" spans="1:7">
      <c r="E43" s="14" t="s">
        <v>43</v>
      </c>
      <c r="G43" s="2" t="s">
        <v>44</v>
      </c>
    </row>
    <row r="44" spans="1:7">
      <c r="E44" s="14" t="s">
        <v>45</v>
      </c>
      <c r="G44" s="2" t="s">
        <v>46</v>
      </c>
    </row>
    <row r="45" spans="1:7">
      <c r="E45" s="14" t="s">
        <v>47</v>
      </c>
      <c r="G45" s="2" t="s">
        <v>48</v>
      </c>
    </row>
    <row r="46" spans="1:7">
      <c r="A46" s="2" t="s">
        <v>7</v>
      </c>
    </row>
    <row r="47" spans="1:7">
      <c r="A47" s="4" t="s">
        <v>49</v>
      </c>
      <c r="B47" s="2" t="s">
        <v>50</v>
      </c>
    </row>
    <row r="49" spans="1:10">
      <c r="A49" s="6" t="s">
        <v>10</v>
      </c>
      <c r="B49" s="6" t="s">
        <v>11</v>
      </c>
      <c r="C49" s="6" t="s">
        <v>12</v>
      </c>
      <c r="D49" s="6" t="s">
        <v>13</v>
      </c>
    </row>
    <row r="50" spans="1:10">
      <c r="A50" s="7">
        <v>46082</v>
      </c>
      <c r="B50" s="6" t="s">
        <v>14</v>
      </c>
      <c r="C50" s="6" t="s">
        <v>15</v>
      </c>
      <c r="D50" s="6">
        <v>1200</v>
      </c>
    </row>
    <row r="51" spans="1:10">
      <c r="A51" s="7">
        <v>46082</v>
      </c>
      <c r="B51" s="6" t="s">
        <v>16</v>
      </c>
      <c r="C51" s="6" t="s">
        <v>17</v>
      </c>
      <c r="D51" s="6">
        <v>900</v>
      </c>
    </row>
    <row r="52" spans="1:10">
      <c r="A52" s="7">
        <v>46083</v>
      </c>
      <c r="B52" s="6" t="s">
        <v>14</v>
      </c>
      <c r="C52" s="6" t="s">
        <v>19</v>
      </c>
      <c r="D52" s="6">
        <v>1800</v>
      </c>
    </row>
    <row r="53" spans="1:10">
      <c r="A53" s="7">
        <v>46083</v>
      </c>
      <c r="B53" s="6" t="s">
        <v>18</v>
      </c>
      <c r="C53" s="6" t="s">
        <v>15</v>
      </c>
      <c r="D53" s="6">
        <v>1500</v>
      </c>
    </row>
    <row r="54" spans="1:10">
      <c r="A54" s="7">
        <v>46084</v>
      </c>
      <c r="B54" s="6" t="s">
        <v>14</v>
      </c>
      <c r="C54" s="6" t="s">
        <v>51</v>
      </c>
      <c r="D54" s="6">
        <v>1600</v>
      </c>
    </row>
    <row r="55" spans="1:10">
      <c r="A55" s="15"/>
    </row>
    <row r="56" spans="1:10">
      <c r="A56" s="4" t="s">
        <v>52</v>
      </c>
    </row>
    <row r="57" spans="1:10">
      <c r="A57" s="6" t="s">
        <v>10</v>
      </c>
      <c r="B57" s="6" t="s">
        <v>11</v>
      </c>
      <c r="C57" s="6" t="s">
        <v>12</v>
      </c>
      <c r="D57" s="6" t="s">
        <v>13</v>
      </c>
    </row>
    <row r="58" spans="1:10">
      <c r="A58" s="8" cm="1">
        <f t="array" ref="A58:D59">_xlfn._xlws.FILTER(A50:D54,(B50:B54="りんご")*(D50:D54&gt;=1500))</f>
        <v>46083</v>
      </c>
      <c r="B58" s="9" t="str">
        <v>りんご</v>
      </c>
      <c r="C58" s="9" t="str">
        <v>鈴木</v>
      </c>
      <c r="D58" s="9">
        <v>1800</v>
      </c>
    </row>
    <row r="59" spans="1:10">
      <c r="A59" s="10">
        <v>46084</v>
      </c>
      <c r="B59" s="11" t="str">
        <v>りんご</v>
      </c>
      <c r="C59" s="11" t="str">
        <v>山田</v>
      </c>
      <c r="D59" s="11">
        <v>1600</v>
      </c>
    </row>
    <row r="60" spans="1:10">
      <c r="A60" s="16"/>
    </row>
    <row r="61" spans="1:10">
      <c r="A61" s="16"/>
    </row>
    <row r="62" spans="1:10">
      <c r="A62" s="16"/>
      <c r="F62" s="13" t="s">
        <v>21</v>
      </c>
      <c r="H62" s="2" t="s">
        <v>53</v>
      </c>
      <c r="J62" s="17" t="s">
        <v>54</v>
      </c>
    </row>
    <row r="63" spans="1:10">
      <c r="A63" s="16"/>
    </row>
    <row r="64" spans="1:10">
      <c r="A64" s="16"/>
      <c r="E64" s="14" t="s">
        <v>23</v>
      </c>
    </row>
    <row r="65" spans="1:8">
      <c r="A65" s="16"/>
      <c r="E65" s="18" t="s">
        <v>55</v>
      </c>
    </row>
    <row r="66" spans="1:8">
      <c r="A66" s="16"/>
      <c r="E66" s="14" t="s">
        <v>56</v>
      </c>
    </row>
    <row r="67" spans="1:8">
      <c r="E67" s="2" t="s">
        <v>57</v>
      </c>
    </row>
    <row r="68" spans="1:8">
      <c r="E68" s="14" t="s">
        <v>58</v>
      </c>
    </row>
    <row r="69" spans="1:8">
      <c r="E69" s="2" t="s">
        <v>59</v>
      </c>
    </row>
    <row r="70" spans="1:8">
      <c r="E70" s="14" t="s">
        <v>60</v>
      </c>
    </row>
    <row r="71" spans="1:8">
      <c r="E71" s="14" t="s">
        <v>61</v>
      </c>
    </row>
    <row r="72" spans="1:8">
      <c r="E72" s="14" t="s">
        <v>62</v>
      </c>
    </row>
    <row r="73" spans="1:8">
      <c r="E73" s="18" t="s">
        <v>63</v>
      </c>
    </row>
    <row r="74" spans="1:8">
      <c r="E74" s="14" t="s">
        <v>64</v>
      </c>
      <c r="H74" s="19"/>
    </row>
    <row r="75" spans="1:8">
      <c r="E75" s="14" t="s">
        <v>65</v>
      </c>
      <c r="H75" s="19"/>
    </row>
    <row r="76" spans="1:8">
      <c r="E76" s="14" t="s">
        <v>66</v>
      </c>
      <c r="H76" s="19"/>
    </row>
    <row r="77" spans="1:8">
      <c r="E77" s="18" t="s">
        <v>67</v>
      </c>
      <c r="H77" s="19"/>
    </row>
    <row r="78" spans="1:8">
      <c r="E78" s="14" t="s">
        <v>68</v>
      </c>
      <c r="H78" s="19"/>
    </row>
    <row r="79" spans="1:8">
      <c r="E79" s="2" t="s">
        <v>69</v>
      </c>
    </row>
    <row r="80" spans="1:8">
      <c r="E80" s="2" t="s">
        <v>70</v>
      </c>
    </row>
    <row r="81" spans="1:4">
      <c r="A81" s="2" t="s">
        <v>7</v>
      </c>
    </row>
    <row r="83" spans="1:4">
      <c r="A83" s="4" t="s">
        <v>71</v>
      </c>
      <c r="B83" s="2" t="s">
        <v>72</v>
      </c>
    </row>
    <row r="85" spans="1:4">
      <c r="A85" s="6" t="s">
        <v>10</v>
      </c>
      <c r="B85" s="6" t="s">
        <v>11</v>
      </c>
      <c r="C85" s="6" t="s">
        <v>12</v>
      </c>
      <c r="D85" s="6" t="s">
        <v>13</v>
      </c>
    </row>
    <row r="86" spans="1:4">
      <c r="A86" s="20">
        <v>46174</v>
      </c>
      <c r="B86" s="6" t="s">
        <v>14</v>
      </c>
      <c r="C86" s="6" t="s">
        <v>15</v>
      </c>
      <c r="D86" s="6">
        <v>1200</v>
      </c>
    </row>
    <row r="87" spans="1:4">
      <c r="A87" s="20">
        <v>46174</v>
      </c>
      <c r="B87" s="6" t="s">
        <v>16</v>
      </c>
      <c r="C87" s="6" t="s">
        <v>17</v>
      </c>
      <c r="D87" s="6">
        <v>900</v>
      </c>
    </row>
    <row r="88" spans="1:4">
      <c r="A88" s="20">
        <v>46175</v>
      </c>
      <c r="B88" s="6" t="s">
        <v>14</v>
      </c>
      <c r="C88" s="6" t="s">
        <v>19</v>
      </c>
      <c r="D88" s="6">
        <v>1800</v>
      </c>
    </row>
    <row r="89" spans="1:4">
      <c r="A89" s="20">
        <v>46175</v>
      </c>
      <c r="B89" s="6" t="s">
        <v>18</v>
      </c>
      <c r="C89" s="6" t="s">
        <v>51</v>
      </c>
      <c r="D89" s="6">
        <v>1500</v>
      </c>
    </row>
    <row r="90" spans="1:4">
      <c r="A90" s="20">
        <v>46176</v>
      </c>
      <c r="B90" s="6" t="s">
        <v>14</v>
      </c>
      <c r="C90" s="6" t="s">
        <v>15</v>
      </c>
      <c r="D90" s="6">
        <v>1600</v>
      </c>
    </row>
    <row r="92" spans="1:4">
      <c r="A92" s="4" t="s">
        <v>73</v>
      </c>
    </row>
    <row r="93" spans="1:4">
      <c r="A93" s="6" t="s">
        <v>10</v>
      </c>
      <c r="B93" s="6" t="s">
        <v>11</v>
      </c>
      <c r="C93" s="6" t="s">
        <v>12</v>
      </c>
      <c r="D93" s="6" t="s">
        <v>13</v>
      </c>
    </row>
    <row r="94" spans="1:4">
      <c r="A94" s="21" cm="1">
        <f t="array" ref="A94:D95">_xlfn._xlws.FILTER(A86:D90,(B86:B90="りんご")*(D86:D90&gt;=AVERAGE(D86:D90)))</f>
        <v>46175</v>
      </c>
      <c r="B94" s="9" t="str">
        <v>りんご</v>
      </c>
      <c r="C94" s="9" t="str">
        <v>鈴木</v>
      </c>
      <c r="D94" s="9">
        <v>1800</v>
      </c>
    </row>
    <row r="95" spans="1:4">
      <c r="A95" s="22">
        <v>46176</v>
      </c>
      <c r="B95" s="11" t="str">
        <v>りんご</v>
      </c>
      <c r="C95" s="11" t="str">
        <v>佐藤</v>
      </c>
      <c r="D95" s="11">
        <v>1600</v>
      </c>
    </row>
    <row r="96" spans="1:4">
      <c r="A96" s="16"/>
    </row>
    <row r="97" spans="1:11">
      <c r="A97" s="16"/>
    </row>
    <row r="98" spans="1:11">
      <c r="A98" s="16"/>
      <c r="F98" s="13" t="s">
        <v>21</v>
      </c>
      <c r="H98" s="13" t="s">
        <v>53</v>
      </c>
      <c r="K98" s="2" t="s">
        <v>54</v>
      </c>
    </row>
    <row r="100" spans="1:11">
      <c r="E100" s="14" t="s">
        <v>23</v>
      </c>
    </row>
    <row r="101" spans="1:11">
      <c r="E101" s="2" t="s">
        <v>74</v>
      </c>
    </row>
    <row r="102" spans="1:11">
      <c r="E102" s="14" t="s">
        <v>75</v>
      </c>
    </row>
    <row r="103" spans="1:11">
      <c r="E103" s="2" t="s">
        <v>76</v>
      </c>
    </row>
    <row r="104" spans="1:11">
      <c r="E104" s="14" t="s">
        <v>77</v>
      </c>
    </row>
    <row r="105" spans="1:11">
      <c r="E105" s="2" t="s">
        <v>78</v>
      </c>
    </row>
    <row r="106" spans="1:11">
      <c r="E106" s="14" t="s">
        <v>79</v>
      </c>
    </row>
    <row r="107" spans="1:11">
      <c r="E107" s="2" t="s">
        <v>67</v>
      </c>
    </row>
    <row r="108" spans="1:11">
      <c r="E108" s="23" t="s">
        <v>80</v>
      </c>
    </row>
    <row r="109" spans="1:11">
      <c r="E109" s="2" t="s">
        <v>81</v>
      </c>
    </row>
    <row r="110" spans="1:11">
      <c r="E110" s="14" t="s">
        <v>82</v>
      </c>
    </row>
    <row r="111" spans="1:11">
      <c r="E111" s="14" t="s">
        <v>83</v>
      </c>
    </row>
    <row r="112" spans="1:11">
      <c r="E112" s="14" t="s">
        <v>84</v>
      </c>
    </row>
    <row r="113" spans="1:7">
      <c r="A113" s="2" t="s">
        <v>7</v>
      </c>
    </row>
    <row r="114" spans="1:7">
      <c r="A114" s="4" t="s">
        <v>85</v>
      </c>
      <c r="B114" s="2" t="s">
        <v>86</v>
      </c>
    </row>
    <row r="115" spans="1:7">
      <c r="B115" s="3"/>
    </row>
    <row r="116" spans="1:7">
      <c r="F116" s="2" t="s">
        <v>53</v>
      </c>
      <c r="G116" s="2" t="s">
        <v>54</v>
      </c>
    </row>
    <row r="117" spans="1:7" ht="19.5" thickBot="1">
      <c r="A117" s="6" t="s">
        <v>11</v>
      </c>
      <c r="B117" s="6" t="s">
        <v>87</v>
      </c>
      <c r="C117" s="6" t="s">
        <v>88</v>
      </c>
      <c r="D117" s="6" t="s">
        <v>89</v>
      </c>
      <c r="F117" s="24" t="s">
        <v>11</v>
      </c>
      <c r="G117" s="24" t="s">
        <v>87</v>
      </c>
    </row>
    <row r="118" spans="1:7" ht="19.5" thickBot="1">
      <c r="A118" s="6" t="s">
        <v>14</v>
      </c>
      <c r="B118" s="6" t="s">
        <v>90</v>
      </c>
      <c r="C118" s="6" t="s">
        <v>91</v>
      </c>
      <c r="D118" s="6">
        <v>120</v>
      </c>
      <c r="F118" s="25" t="s">
        <v>16</v>
      </c>
      <c r="G118" s="26" t="s">
        <v>90</v>
      </c>
    </row>
    <row r="119" spans="1:7">
      <c r="A119" s="6" t="s">
        <v>14</v>
      </c>
      <c r="B119" s="6" t="s">
        <v>92</v>
      </c>
      <c r="C119" s="6" t="s">
        <v>93</v>
      </c>
      <c r="D119" s="6">
        <v>130</v>
      </c>
    </row>
    <row r="120" spans="1:7">
      <c r="A120" s="6" t="s">
        <v>16</v>
      </c>
      <c r="B120" s="6" t="s">
        <v>90</v>
      </c>
      <c r="C120" s="6" t="s">
        <v>94</v>
      </c>
      <c r="D120" s="6">
        <v>90</v>
      </c>
    </row>
    <row r="121" spans="1:7">
      <c r="A121" s="6" t="s">
        <v>16</v>
      </c>
      <c r="B121" s="6" t="s">
        <v>92</v>
      </c>
      <c r="C121" s="6" t="s">
        <v>95</v>
      </c>
      <c r="D121" s="6">
        <v>100</v>
      </c>
    </row>
    <row r="122" spans="1:7">
      <c r="A122" s="6" t="s">
        <v>18</v>
      </c>
      <c r="B122" s="6" t="s">
        <v>90</v>
      </c>
      <c r="C122" s="6" t="s">
        <v>96</v>
      </c>
      <c r="D122" s="6">
        <v>150</v>
      </c>
    </row>
    <row r="123" spans="1:7">
      <c r="A123" s="6" t="s">
        <v>16</v>
      </c>
      <c r="B123" s="6" t="s">
        <v>90</v>
      </c>
      <c r="C123" s="6" t="s">
        <v>97</v>
      </c>
      <c r="D123" s="6">
        <v>200</v>
      </c>
    </row>
    <row r="125" spans="1:7">
      <c r="A125" s="4" t="s">
        <v>98</v>
      </c>
    </row>
    <row r="126" spans="1:7">
      <c r="A126" s="6" t="s">
        <v>11</v>
      </c>
      <c r="B126" s="6" t="s">
        <v>87</v>
      </c>
      <c r="C126" s="6" t="s">
        <v>88</v>
      </c>
      <c r="D126" s="6" t="s">
        <v>89</v>
      </c>
    </row>
    <row r="127" spans="1:7">
      <c r="A127" s="27" t="str" cm="1">
        <f t="array" ref="A127:D131">_xlfn._xlws.FILTER(A118:D123,(A118:A123=F118)+(B118:B123=G118))</f>
        <v>りんご</v>
      </c>
      <c r="B127" s="2" t="str">
        <v>大阪</v>
      </c>
      <c r="C127" s="2" t="str">
        <v>A01</v>
      </c>
      <c r="D127" s="2">
        <v>120</v>
      </c>
    </row>
    <row r="128" spans="1:7">
      <c r="A128" s="2" t="str">
        <v>みかん</v>
      </c>
      <c r="B128" s="2" t="str">
        <v>大阪</v>
      </c>
      <c r="C128" s="2" t="str">
        <v>B01</v>
      </c>
      <c r="D128" s="2">
        <v>90</v>
      </c>
    </row>
    <row r="129" spans="1:5">
      <c r="A129" s="2" t="str">
        <v>みかん</v>
      </c>
      <c r="B129" s="2" t="str">
        <v>東京</v>
      </c>
      <c r="C129" s="2" t="str">
        <v>B02</v>
      </c>
      <c r="D129" s="2">
        <v>100</v>
      </c>
    </row>
    <row r="130" spans="1:5">
      <c r="A130" s="2" t="str">
        <v>バナナ</v>
      </c>
      <c r="B130" s="2" t="str">
        <v>大阪</v>
      </c>
      <c r="C130" s="2" t="str">
        <v>C01</v>
      </c>
      <c r="D130" s="2">
        <v>150</v>
      </c>
    </row>
    <row r="131" spans="1:5">
      <c r="A131" s="2" t="str">
        <v>みかん</v>
      </c>
      <c r="B131" s="2" t="str">
        <v>大阪</v>
      </c>
      <c r="C131" s="2" t="str">
        <v>D01</v>
      </c>
      <c r="D131" s="2">
        <v>200</v>
      </c>
    </row>
    <row r="135" spans="1:5">
      <c r="E135" s="2" t="s">
        <v>99</v>
      </c>
    </row>
    <row r="136" spans="1:5">
      <c r="E136" s="5" t="s">
        <v>100</v>
      </c>
    </row>
    <row r="137" spans="1:5">
      <c r="E137" s="5" t="s">
        <v>101</v>
      </c>
    </row>
    <row r="138" spans="1:5">
      <c r="E138" s="5" t="s">
        <v>102</v>
      </c>
    </row>
    <row r="139" spans="1:5">
      <c r="E139" s="5" t="s">
        <v>103</v>
      </c>
    </row>
    <row r="140" spans="1:5">
      <c r="E140" s="5" t="s">
        <v>104</v>
      </c>
    </row>
    <row r="141" spans="1:5">
      <c r="E141" s="5" t="s">
        <v>105</v>
      </c>
    </row>
    <row r="142" spans="1:5">
      <c r="E142" s="5" t="s">
        <v>106</v>
      </c>
    </row>
    <row r="143" spans="1:5">
      <c r="E143" s="5" t="s">
        <v>107</v>
      </c>
    </row>
    <row r="144" spans="1:5">
      <c r="E144" s="5" t="s">
        <v>108</v>
      </c>
    </row>
    <row r="145" spans="1:4">
      <c r="A145" s="2" t="s">
        <v>7</v>
      </c>
    </row>
    <row r="147" spans="1:4">
      <c r="A147" s="4" t="s">
        <v>109</v>
      </c>
      <c r="B147" s="2" t="s">
        <v>110</v>
      </c>
    </row>
    <row r="149" spans="1:4">
      <c r="A149" s="6" t="s">
        <v>10</v>
      </c>
      <c r="B149" s="6" t="s">
        <v>11</v>
      </c>
      <c r="C149" s="6" t="s">
        <v>12</v>
      </c>
      <c r="D149" s="6" t="s">
        <v>13</v>
      </c>
    </row>
    <row r="150" spans="1:4">
      <c r="A150" s="7">
        <v>46204</v>
      </c>
      <c r="B150" s="6" t="s">
        <v>14</v>
      </c>
      <c r="C150" s="6" t="s">
        <v>15</v>
      </c>
      <c r="D150" s="6">
        <v>1200</v>
      </c>
    </row>
    <row r="151" spans="1:4">
      <c r="A151" s="7">
        <v>46204</v>
      </c>
      <c r="B151" s="6" t="s">
        <v>16</v>
      </c>
      <c r="C151" s="6" t="s">
        <v>17</v>
      </c>
      <c r="D151" s="6">
        <v>900</v>
      </c>
    </row>
    <row r="152" spans="1:4">
      <c r="A152" s="7">
        <v>46205</v>
      </c>
      <c r="B152" s="6" t="s">
        <v>14</v>
      </c>
      <c r="C152" s="6" t="s">
        <v>19</v>
      </c>
      <c r="D152" s="6">
        <v>1800</v>
      </c>
    </row>
    <row r="153" spans="1:4">
      <c r="A153" s="7">
        <v>46205</v>
      </c>
      <c r="B153" s="6" t="s">
        <v>18</v>
      </c>
      <c r="C153" s="6" t="s">
        <v>51</v>
      </c>
      <c r="D153" s="6">
        <v>1500</v>
      </c>
    </row>
    <row r="154" spans="1:4">
      <c r="A154" s="7">
        <v>46206</v>
      </c>
      <c r="B154" s="6" t="s">
        <v>14</v>
      </c>
      <c r="C154" s="6" t="s">
        <v>15</v>
      </c>
      <c r="D154" s="6">
        <v>1600</v>
      </c>
    </row>
    <row r="156" spans="1:4">
      <c r="A156" s="4" t="s">
        <v>111</v>
      </c>
    </row>
    <row r="157" spans="1:4">
      <c r="A157" s="6" t="s">
        <v>10</v>
      </c>
      <c r="B157" s="6" t="s">
        <v>11</v>
      </c>
      <c r="C157" s="6" t="s">
        <v>12</v>
      </c>
      <c r="D157" s="6" t="s">
        <v>13</v>
      </c>
    </row>
    <row r="158" spans="1:4">
      <c r="A158" s="8" cm="1">
        <f t="array" ref="A158:D160">_xlfn._xlws.SORT(_xlfn._xlws.FILTER(A150:D154,B150:B154="りんご"),4,-1)</f>
        <v>46205</v>
      </c>
      <c r="B158" s="9" t="str">
        <v>りんご</v>
      </c>
      <c r="C158" s="9" t="str">
        <v>鈴木</v>
      </c>
      <c r="D158" s="9">
        <v>1800</v>
      </c>
    </row>
    <row r="159" spans="1:4">
      <c r="A159" s="10">
        <v>46206</v>
      </c>
      <c r="B159" s="11" t="str">
        <v>りんご</v>
      </c>
      <c r="C159" s="11" t="str">
        <v>佐藤</v>
      </c>
      <c r="D159" s="11">
        <v>1600</v>
      </c>
    </row>
    <row r="160" spans="1:4">
      <c r="A160" s="10">
        <v>46204</v>
      </c>
      <c r="B160" s="11" t="str">
        <v>りんご</v>
      </c>
      <c r="C160" s="11" t="str">
        <v>佐藤</v>
      </c>
      <c r="D160" s="11">
        <v>1200</v>
      </c>
    </row>
    <row r="161" spans="1:5">
      <c r="A161" s="16"/>
    </row>
    <row r="162" spans="1:5">
      <c r="A162" s="16"/>
    </row>
    <row r="163" spans="1:5">
      <c r="E163" s="14" t="s">
        <v>23</v>
      </c>
    </row>
    <row r="164" spans="1:5">
      <c r="E164" s="2" t="s">
        <v>74</v>
      </c>
    </row>
    <row r="165" spans="1:5">
      <c r="E165" s="14" t="s">
        <v>112</v>
      </c>
    </row>
    <row r="166" spans="1:5">
      <c r="E166" s="2" t="s">
        <v>113</v>
      </c>
    </row>
    <row r="167" spans="1:5">
      <c r="E167" s="14" t="s">
        <v>114</v>
      </c>
    </row>
    <row r="168" spans="1:5">
      <c r="E168" s="2" t="s">
        <v>115</v>
      </c>
    </row>
    <row r="169" spans="1:5">
      <c r="E169" s="14" t="s">
        <v>116</v>
      </c>
    </row>
    <row r="170" spans="1:5">
      <c r="E170" s="14" t="s">
        <v>117</v>
      </c>
    </row>
    <row r="171" spans="1:5">
      <c r="E171" s="2" t="s">
        <v>118</v>
      </c>
    </row>
    <row r="172" spans="1:5">
      <c r="E172" s="14" t="s">
        <v>119</v>
      </c>
    </row>
    <row r="173" spans="1:5">
      <c r="E173" s="14" t="s">
        <v>120</v>
      </c>
    </row>
    <row r="174" spans="1:5">
      <c r="E174" s="2" t="s">
        <v>121</v>
      </c>
    </row>
    <row r="175" spans="1:5">
      <c r="E175" s="14" t="s">
        <v>122</v>
      </c>
    </row>
    <row r="176" spans="1:5">
      <c r="E176" s="14" t="s">
        <v>123</v>
      </c>
    </row>
    <row r="177" spans="1:6">
      <c r="E177" s="14" t="s">
        <v>124</v>
      </c>
    </row>
    <row r="178" spans="1:6">
      <c r="A178" s="2" t="s">
        <v>7</v>
      </c>
    </row>
    <row r="180" spans="1:6">
      <c r="A180" s="4" t="s">
        <v>125</v>
      </c>
      <c r="B180" s="2" t="s">
        <v>126</v>
      </c>
    </row>
    <row r="182" spans="1:6" ht="19.5" thickBot="1">
      <c r="F182" s="28" t="s">
        <v>127</v>
      </c>
    </row>
    <row r="183" spans="1:6" ht="19.5" thickBot="1">
      <c r="A183" s="6" t="s">
        <v>10</v>
      </c>
      <c r="B183" s="6" t="s">
        <v>11</v>
      </c>
      <c r="C183" s="6" t="s">
        <v>12</v>
      </c>
      <c r="D183" s="6" t="s">
        <v>13</v>
      </c>
      <c r="F183" s="25" t="s">
        <v>128</v>
      </c>
    </row>
    <row r="184" spans="1:6">
      <c r="A184" s="7">
        <v>46204</v>
      </c>
      <c r="B184" s="6" t="s">
        <v>14</v>
      </c>
      <c r="C184" s="6" t="s">
        <v>15</v>
      </c>
      <c r="D184" s="6">
        <v>1200</v>
      </c>
    </row>
    <row r="185" spans="1:6">
      <c r="A185" s="7">
        <v>46204</v>
      </c>
      <c r="B185" s="6" t="s">
        <v>16</v>
      </c>
      <c r="C185" s="6" t="s">
        <v>17</v>
      </c>
      <c r="D185" s="6">
        <v>900</v>
      </c>
    </row>
    <row r="186" spans="1:6">
      <c r="A186" s="7">
        <v>46205</v>
      </c>
      <c r="B186" s="6" t="s">
        <v>14</v>
      </c>
      <c r="C186" s="6" t="s">
        <v>19</v>
      </c>
      <c r="D186" s="6">
        <v>1800</v>
      </c>
    </row>
    <row r="187" spans="1:6">
      <c r="A187" s="7">
        <v>46205</v>
      </c>
      <c r="B187" s="6" t="s">
        <v>18</v>
      </c>
      <c r="C187" s="6" t="s">
        <v>51</v>
      </c>
      <c r="D187" s="6">
        <v>1500</v>
      </c>
    </row>
    <row r="188" spans="1:6">
      <c r="A188" s="7">
        <v>46206</v>
      </c>
      <c r="B188" s="6" t="s">
        <v>14</v>
      </c>
      <c r="C188" s="6" t="s">
        <v>15</v>
      </c>
      <c r="D188" s="6">
        <v>1600</v>
      </c>
    </row>
    <row r="189" spans="1:6">
      <c r="A189" s="7">
        <v>46207</v>
      </c>
      <c r="B189" s="6" t="s">
        <v>18</v>
      </c>
      <c r="C189" s="6" t="s">
        <v>129</v>
      </c>
      <c r="D189" s="6">
        <v>2000</v>
      </c>
    </row>
    <row r="190" spans="1:6">
      <c r="A190" s="7">
        <v>46208</v>
      </c>
      <c r="B190" s="6" t="s">
        <v>128</v>
      </c>
      <c r="C190" s="6" t="s">
        <v>130</v>
      </c>
      <c r="D190" s="6">
        <v>1700</v>
      </c>
    </row>
    <row r="193" spans="1:9">
      <c r="A193" s="4" t="s">
        <v>131</v>
      </c>
    </row>
    <row r="194" spans="1:9">
      <c r="A194" s="6" t="s">
        <v>10</v>
      </c>
      <c r="B194" s="6" t="s">
        <v>11</v>
      </c>
      <c r="C194" s="6" t="s">
        <v>12</v>
      </c>
      <c r="D194" s="6" t="s">
        <v>13</v>
      </c>
    </row>
    <row r="195" spans="1:9">
      <c r="A195" s="8" cm="1">
        <f t="array" ref="A195:D196">_xlfn._xlws.SORT(_xlfn._xlws.FILTER(A184:D190,B184:B190=F183),4,-1)</f>
        <v>46208</v>
      </c>
      <c r="B195" s="9" t="str">
        <v>みかん</v>
      </c>
      <c r="C195" s="9" t="str">
        <v>中村</v>
      </c>
      <c r="D195" s="9">
        <v>1700</v>
      </c>
    </row>
    <row r="196" spans="1:9">
      <c r="A196" s="10">
        <v>46204</v>
      </c>
      <c r="B196" s="11" t="str">
        <v>みかん</v>
      </c>
      <c r="C196" s="11" t="str">
        <v>田中</v>
      </c>
      <c r="D196" s="11">
        <v>900</v>
      </c>
    </row>
    <row r="197" spans="1:9">
      <c r="A197" s="12"/>
    </row>
    <row r="198" spans="1:9">
      <c r="A198" s="12"/>
    </row>
    <row r="199" spans="1:9">
      <c r="A199" s="16"/>
    </row>
    <row r="200" spans="1:9">
      <c r="A200" s="16"/>
      <c r="I200" s="29" t="s">
        <v>132</v>
      </c>
    </row>
    <row r="201" spans="1:9">
      <c r="E201" s="2" t="s">
        <v>23</v>
      </c>
    </row>
    <row r="202" spans="1:9">
      <c r="E202" s="2" t="s">
        <v>133</v>
      </c>
    </row>
    <row r="203" spans="1:9">
      <c r="E203" s="14" t="s">
        <v>134</v>
      </c>
    </row>
    <row r="204" spans="1:9">
      <c r="E204" s="14" t="s">
        <v>135</v>
      </c>
    </row>
    <row r="205" spans="1:9">
      <c r="E205" s="2" t="s">
        <v>136</v>
      </c>
    </row>
    <row r="206" spans="1:9">
      <c r="E206" s="14" t="s">
        <v>137</v>
      </c>
    </row>
    <row r="207" spans="1:9">
      <c r="E207" s="14" t="s">
        <v>138</v>
      </c>
    </row>
    <row r="208" spans="1:9">
      <c r="E208" s="2" t="s">
        <v>139</v>
      </c>
    </row>
    <row r="209" spans="1:5">
      <c r="E209" s="14" t="s">
        <v>140</v>
      </c>
    </row>
    <row r="210" spans="1:5">
      <c r="E210" s="14" t="s">
        <v>141</v>
      </c>
    </row>
    <row r="211" spans="1:5">
      <c r="E211" s="2" t="s">
        <v>142</v>
      </c>
    </row>
    <row r="212" spans="1:5">
      <c r="E212" s="14" t="s">
        <v>143</v>
      </c>
    </row>
    <row r="213" spans="1:5">
      <c r="E213" s="14" t="s">
        <v>144</v>
      </c>
    </row>
    <row r="214" spans="1:5">
      <c r="E214" s="2" t="s">
        <v>145</v>
      </c>
    </row>
    <row r="215" spans="1:5">
      <c r="E215" s="14" t="s">
        <v>146</v>
      </c>
    </row>
    <row r="216" spans="1:5">
      <c r="E216" s="14" t="s">
        <v>147</v>
      </c>
    </row>
    <row r="217" spans="1:5">
      <c r="E217" s="14" t="s">
        <v>148</v>
      </c>
    </row>
    <row r="218" spans="1:5">
      <c r="E218" s="14" t="s">
        <v>149</v>
      </c>
    </row>
    <row r="219" spans="1:5">
      <c r="E219" s="14" t="s">
        <v>150</v>
      </c>
    </row>
    <row r="221" spans="1:5">
      <c r="A221" s="2" t="s">
        <v>7</v>
      </c>
    </row>
    <row r="222" spans="1:5">
      <c r="A222" s="4" t="s">
        <v>151</v>
      </c>
      <c r="B222" s="2" t="s">
        <v>152</v>
      </c>
    </row>
    <row r="223" spans="1:5">
      <c r="A223" s="4"/>
    </row>
    <row r="225" spans="1:3">
      <c r="A225" s="6" t="s">
        <v>153</v>
      </c>
      <c r="B225" s="6" t="s">
        <v>154</v>
      </c>
      <c r="C225" s="6" t="s">
        <v>155</v>
      </c>
    </row>
    <row r="226" spans="1:3">
      <c r="A226" s="30">
        <v>46050</v>
      </c>
      <c r="B226" s="6" t="s">
        <v>156</v>
      </c>
      <c r="C226" s="31">
        <v>4196</v>
      </c>
    </row>
    <row r="227" spans="1:3">
      <c r="A227" s="30">
        <v>46050</v>
      </c>
      <c r="B227" s="6" t="s">
        <v>157</v>
      </c>
      <c r="C227" s="31">
        <v>5597</v>
      </c>
    </row>
    <row r="228" spans="1:3">
      <c r="A228" s="30">
        <v>46050</v>
      </c>
      <c r="B228" s="6" t="s">
        <v>158</v>
      </c>
      <c r="C228" s="31">
        <v>5537</v>
      </c>
    </row>
    <row r="229" spans="1:3">
      <c r="A229" s="30">
        <v>46051</v>
      </c>
      <c r="B229" s="6" t="s">
        <v>156</v>
      </c>
      <c r="C229" s="31">
        <v>3033</v>
      </c>
    </row>
    <row r="230" spans="1:3">
      <c r="A230" s="30">
        <v>46051</v>
      </c>
      <c r="B230" s="6" t="s">
        <v>157</v>
      </c>
      <c r="C230" s="31">
        <v>3390</v>
      </c>
    </row>
    <row r="231" spans="1:3">
      <c r="A231" s="30">
        <v>46051</v>
      </c>
      <c r="B231" s="6" t="s">
        <v>158</v>
      </c>
      <c r="C231" s="31">
        <v>4381</v>
      </c>
    </row>
    <row r="232" spans="1:3">
      <c r="A232" s="30">
        <v>46052</v>
      </c>
      <c r="B232" s="6" t="s">
        <v>156</v>
      </c>
      <c r="C232" s="31">
        <v>4145</v>
      </c>
    </row>
    <row r="233" spans="1:3">
      <c r="A233" s="30">
        <v>46052</v>
      </c>
      <c r="B233" s="6" t="s">
        <v>157</v>
      </c>
      <c r="C233" s="31">
        <v>4801</v>
      </c>
    </row>
    <row r="234" spans="1:3">
      <c r="A234" s="30">
        <v>46052</v>
      </c>
      <c r="B234" s="6" t="s">
        <v>158</v>
      </c>
      <c r="C234" s="31">
        <v>5530</v>
      </c>
    </row>
    <row r="235" spans="1:3">
      <c r="A235" s="30">
        <v>46053</v>
      </c>
      <c r="B235" s="6" t="s">
        <v>156</v>
      </c>
      <c r="C235" s="31">
        <v>4165</v>
      </c>
    </row>
    <row r="236" spans="1:3">
      <c r="A236" s="30">
        <v>46053</v>
      </c>
      <c r="B236" s="6" t="s">
        <v>157</v>
      </c>
      <c r="C236" s="31">
        <v>5356</v>
      </c>
    </row>
    <row r="237" spans="1:3">
      <c r="A237" s="30">
        <v>46053</v>
      </c>
      <c r="B237" s="6" t="s">
        <v>158</v>
      </c>
      <c r="C237" s="31">
        <v>5866</v>
      </c>
    </row>
    <row r="238" spans="1:3">
      <c r="A238" s="30">
        <v>46054</v>
      </c>
      <c r="B238" s="6" t="s">
        <v>156</v>
      </c>
      <c r="C238" s="31">
        <v>3537</v>
      </c>
    </row>
    <row r="239" spans="1:3">
      <c r="A239" s="30">
        <v>46054</v>
      </c>
      <c r="B239" s="6" t="s">
        <v>157</v>
      </c>
      <c r="C239" s="31">
        <v>5224</v>
      </c>
    </row>
    <row r="240" spans="1:3">
      <c r="A240" s="30">
        <v>46054</v>
      </c>
      <c r="B240" s="6" t="s">
        <v>158</v>
      </c>
      <c r="C240" s="31">
        <v>3035</v>
      </c>
    </row>
    <row r="241" spans="1:3">
      <c r="A241" s="30">
        <v>46055</v>
      </c>
      <c r="B241" s="6" t="s">
        <v>156</v>
      </c>
      <c r="C241" s="31">
        <v>4925</v>
      </c>
    </row>
    <row r="242" spans="1:3">
      <c r="A242" s="30">
        <v>46055</v>
      </c>
      <c r="B242" s="6" t="s">
        <v>157</v>
      </c>
      <c r="C242" s="31">
        <v>3434</v>
      </c>
    </row>
    <row r="243" spans="1:3">
      <c r="A243" s="30">
        <v>46055</v>
      </c>
      <c r="B243" s="6" t="s">
        <v>158</v>
      </c>
      <c r="C243" s="31">
        <v>3350</v>
      </c>
    </row>
    <row r="244" spans="1:3">
      <c r="A244" s="30">
        <v>46056</v>
      </c>
      <c r="B244" s="6" t="s">
        <v>156</v>
      </c>
      <c r="C244" s="31">
        <v>5857</v>
      </c>
    </row>
    <row r="245" spans="1:3">
      <c r="A245" s="30">
        <v>46056</v>
      </c>
      <c r="B245" s="6" t="s">
        <v>157</v>
      </c>
      <c r="C245" s="31">
        <v>3757</v>
      </c>
    </row>
    <row r="246" spans="1:3">
      <c r="A246" s="30">
        <v>46056</v>
      </c>
      <c r="B246" s="6" t="s">
        <v>158</v>
      </c>
      <c r="C246" s="31">
        <v>5106</v>
      </c>
    </row>
    <row r="248" spans="1:3">
      <c r="A248" s="4" t="s">
        <v>151</v>
      </c>
    </row>
    <row r="249" spans="1:3">
      <c r="A249" s="6" t="s">
        <v>153</v>
      </c>
      <c r="B249" s="6" t="s">
        <v>154</v>
      </c>
      <c r="C249" s="6" t="s">
        <v>155</v>
      </c>
    </row>
    <row r="250" spans="1:3">
      <c r="A250" s="32" cm="1">
        <f t="array" ref="A250:C258">_xlfn._xlws.FILTER(A226:C246,A226:A246&gt;=DATE(2026,2,1))</f>
        <v>46054</v>
      </c>
      <c r="B250" s="9" t="str">
        <v>名古屋本店</v>
      </c>
      <c r="C250" s="33">
        <v>3537</v>
      </c>
    </row>
    <row r="251" spans="1:3">
      <c r="A251" s="34">
        <v>46054</v>
      </c>
      <c r="B251" s="11" t="str">
        <v>栄店</v>
      </c>
      <c r="C251" s="35">
        <v>5224</v>
      </c>
    </row>
    <row r="252" spans="1:3">
      <c r="A252" s="34">
        <v>46054</v>
      </c>
      <c r="B252" s="11" t="str">
        <v>大須店</v>
      </c>
      <c r="C252" s="35">
        <v>3035</v>
      </c>
    </row>
    <row r="253" spans="1:3">
      <c r="A253" s="34">
        <v>46055</v>
      </c>
      <c r="B253" s="11" t="str">
        <v>名古屋本店</v>
      </c>
      <c r="C253" s="35">
        <v>4925</v>
      </c>
    </row>
    <row r="254" spans="1:3">
      <c r="A254" s="34">
        <v>46055</v>
      </c>
      <c r="B254" s="11" t="str">
        <v>栄店</v>
      </c>
      <c r="C254" s="35">
        <v>3434</v>
      </c>
    </row>
    <row r="255" spans="1:3">
      <c r="A255" s="34">
        <v>46055</v>
      </c>
      <c r="B255" s="11" t="str">
        <v>大須店</v>
      </c>
      <c r="C255" s="35">
        <v>3350</v>
      </c>
    </row>
    <row r="256" spans="1:3">
      <c r="A256" s="34">
        <v>46056</v>
      </c>
      <c r="B256" s="11" t="str">
        <v>名古屋本店</v>
      </c>
      <c r="C256" s="35">
        <v>5857</v>
      </c>
    </row>
    <row r="257" spans="1:8">
      <c r="A257" s="34">
        <v>46056</v>
      </c>
      <c r="B257" s="11" t="str">
        <v>栄店</v>
      </c>
      <c r="C257" s="35">
        <v>3757</v>
      </c>
    </row>
    <row r="258" spans="1:8">
      <c r="A258" s="34">
        <v>46056</v>
      </c>
      <c r="B258" s="11" t="str">
        <v>大須店</v>
      </c>
      <c r="C258" s="35">
        <v>5106</v>
      </c>
    </row>
    <row r="259" spans="1:8">
      <c r="A259" s="36"/>
      <c r="C259" s="37"/>
    </row>
    <row r="260" spans="1:8">
      <c r="A260" s="36"/>
      <c r="C260" s="37"/>
    </row>
    <row r="261" spans="1:8">
      <c r="A261" s="36"/>
      <c r="C261" s="37"/>
    </row>
    <row r="262" spans="1:8">
      <c r="A262" s="36"/>
      <c r="C262" s="37"/>
      <c r="H262" s="38" t="s">
        <v>159</v>
      </c>
    </row>
    <row r="263" spans="1:8">
      <c r="E263" s="2" t="s">
        <v>160</v>
      </c>
    </row>
    <row r="264" spans="1:8">
      <c r="E264" s="2" t="s">
        <v>133</v>
      </c>
    </row>
    <row r="265" spans="1:8">
      <c r="E265" s="14" t="s">
        <v>161</v>
      </c>
    </row>
    <row r="266" spans="1:8">
      <c r="E266" s="2" t="s">
        <v>162</v>
      </c>
    </row>
    <row r="267" spans="1:8">
      <c r="E267" s="14" t="s">
        <v>163</v>
      </c>
    </row>
    <row r="268" spans="1:8">
      <c r="E268" s="14" t="s">
        <v>164</v>
      </c>
    </row>
    <row r="269" spans="1:8">
      <c r="E269" s="2" t="s">
        <v>165</v>
      </c>
    </row>
    <row r="270" spans="1:8">
      <c r="E270" s="39" t="s">
        <v>166</v>
      </c>
    </row>
    <row r="271" spans="1:8">
      <c r="E271" s="14" t="s">
        <v>167</v>
      </c>
    </row>
    <row r="272" spans="1:8">
      <c r="E272" s="2" t="s">
        <v>168</v>
      </c>
    </row>
    <row r="273" spans="1:5">
      <c r="E273" s="14" t="s">
        <v>169</v>
      </c>
    </row>
    <row r="274" spans="1:5">
      <c r="E274" s="14" t="s">
        <v>170</v>
      </c>
    </row>
    <row r="275" spans="1:5">
      <c r="E275" s="14" t="s">
        <v>171</v>
      </c>
    </row>
    <row r="276" spans="1:5">
      <c r="E276" s="2" t="s">
        <v>172</v>
      </c>
    </row>
    <row r="277" spans="1:5">
      <c r="E277" s="14" t="s">
        <v>173</v>
      </c>
    </row>
    <row r="278" spans="1:5">
      <c r="E278" s="2" t="s">
        <v>145</v>
      </c>
    </row>
    <row r="279" spans="1:5">
      <c r="E279" s="14" t="s">
        <v>174</v>
      </c>
    </row>
    <row r="280" spans="1:5">
      <c r="E280" s="14" t="s">
        <v>175</v>
      </c>
    </row>
    <row r="281" spans="1:5">
      <c r="E281" s="14" t="s">
        <v>176</v>
      </c>
    </row>
    <row r="282" spans="1:5">
      <c r="A282" s="2" t="s">
        <v>7</v>
      </c>
    </row>
    <row r="283" spans="1:5">
      <c r="A283" s="4" t="s">
        <v>177</v>
      </c>
      <c r="B283" s="2" t="s">
        <v>178</v>
      </c>
    </row>
    <row r="285" spans="1:5">
      <c r="A285" s="6" t="s">
        <v>10</v>
      </c>
      <c r="B285" s="6" t="s">
        <v>11</v>
      </c>
      <c r="C285" s="6" t="s">
        <v>12</v>
      </c>
      <c r="D285" s="6" t="s">
        <v>13</v>
      </c>
    </row>
    <row r="286" spans="1:5">
      <c r="A286" s="7">
        <v>46204</v>
      </c>
      <c r="B286" s="6" t="s">
        <v>14</v>
      </c>
      <c r="C286" s="6" t="s">
        <v>15</v>
      </c>
      <c r="D286" s="6">
        <v>1200</v>
      </c>
    </row>
    <row r="287" spans="1:5">
      <c r="A287" s="7">
        <v>46204</v>
      </c>
      <c r="B287" s="6" t="s">
        <v>179</v>
      </c>
      <c r="C287" s="6" t="s">
        <v>17</v>
      </c>
      <c r="D287" s="6">
        <v>900</v>
      </c>
    </row>
    <row r="288" spans="1:5">
      <c r="A288" s="7">
        <v>46205</v>
      </c>
      <c r="B288" s="6" t="s">
        <v>14</v>
      </c>
      <c r="C288" s="6" t="s">
        <v>19</v>
      </c>
      <c r="D288" s="6">
        <v>1800</v>
      </c>
    </row>
    <row r="289" spans="1:4">
      <c r="A289" s="7">
        <v>46205</v>
      </c>
      <c r="B289" s="6" t="s">
        <v>18</v>
      </c>
      <c r="C289" s="6" t="s">
        <v>51</v>
      </c>
      <c r="D289" s="6">
        <v>1500</v>
      </c>
    </row>
    <row r="290" spans="1:4">
      <c r="A290" s="7">
        <v>46206</v>
      </c>
      <c r="B290" s="6" t="s">
        <v>14</v>
      </c>
      <c r="C290" s="6" t="s">
        <v>15</v>
      </c>
      <c r="D290" s="6">
        <v>1600</v>
      </c>
    </row>
    <row r="291" spans="1:4">
      <c r="A291" s="7">
        <v>46207</v>
      </c>
      <c r="B291" s="6" t="s">
        <v>18</v>
      </c>
      <c r="C291" s="6" t="s">
        <v>129</v>
      </c>
      <c r="D291" s="6">
        <v>2000</v>
      </c>
    </row>
    <row r="292" spans="1:4">
      <c r="A292" s="7">
        <v>46208</v>
      </c>
      <c r="B292" s="6" t="s">
        <v>128</v>
      </c>
      <c r="C292" s="6" t="s">
        <v>130</v>
      </c>
      <c r="D292" s="6">
        <v>1700</v>
      </c>
    </row>
    <row r="295" spans="1:4">
      <c r="A295" s="4" t="s">
        <v>177</v>
      </c>
    </row>
    <row r="296" spans="1:4">
      <c r="A296" s="6" t="s">
        <v>10</v>
      </c>
      <c r="B296" s="6" t="s">
        <v>11</v>
      </c>
      <c r="C296" s="6" t="s">
        <v>12</v>
      </c>
      <c r="D296" s="6" t="s">
        <v>13</v>
      </c>
    </row>
    <row r="297" spans="1:4">
      <c r="A297" s="40" cm="1">
        <f t="array" ref="A297:D301">_xlfn._xlws.FILTER(A286:D292,((B286:B292="りんご")+(B286:B292="バナナ"))*(D286:D292&gt;=1200))</f>
        <v>46204</v>
      </c>
      <c r="B297" s="2" t="str">
        <v>りんご</v>
      </c>
      <c r="C297" s="2" t="str">
        <v>佐藤</v>
      </c>
      <c r="D297" s="2">
        <v>1200</v>
      </c>
    </row>
    <row r="298" spans="1:4">
      <c r="A298" s="16">
        <v>46205</v>
      </c>
      <c r="B298" s="2" t="str">
        <v>りんご</v>
      </c>
      <c r="C298" s="2" t="str">
        <v>鈴木</v>
      </c>
      <c r="D298" s="2">
        <v>1800</v>
      </c>
    </row>
    <row r="299" spans="1:4">
      <c r="A299" s="16">
        <v>46205</v>
      </c>
      <c r="B299" s="2" t="str">
        <v>バナナ</v>
      </c>
      <c r="C299" s="2" t="str">
        <v>山田</v>
      </c>
      <c r="D299" s="2">
        <v>1500</v>
      </c>
    </row>
    <row r="300" spans="1:4">
      <c r="A300" s="16">
        <v>46206</v>
      </c>
      <c r="B300" s="2" t="str">
        <v>りんご</v>
      </c>
      <c r="C300" s="2" t="str">
        <v>佐藤</v>
      </c>
      <c r="D300" s="2">
        <v>1600</v>
      </c>
    </row>
    <row r="301" spans="1:4">
      <c r="A301" s="16">
        <v>46207</v>
      </c>
      <c r="B301" s="2" t="str">
        <v>バナナ</v>
      </c>
      <c r="C301" s="2" t="str">
        <v>木村</v>
      </c>
      <c r="D301" s="2">
        <v>2000</v>
      </c>
    </row>
    <row r="307" spans="1:1">
      <c r="A307" s="41" t="s">
        <v>180</v>
      </c>
    </row>
    <row r="308" spans="1:1">
      <c r="A308" s="5" t="s">
        <v>133</v>
      </c>
    </row>
    <row r="309" spans="1:1">
      <c r="A309" s="5" t="s">
        <v>181</v>
      </c>
    </row>
    <row r="310" spans="1:1">
      <c r="A310" s="5"/>
    </row>
    <row r="311" spans="1:1">
      <c r="A311" s="5" t="s">
        <v>182</v>
      </c>
    </row>
    <row r="312" spans="1:1">
      <c r="A312" s="5" t="s">
        <v>183</v>
      </c>
    </row>
    <row r="313" spans="1:1">
      <c r="A313" s="5" t="s">
        <v>184</v>
      </c>
    </row>
    <row r="314" spans="1:1">
      <c r="A314" s="5" t="s">
        <v>185</v>
      </c>
    </row>
    <row r="315" spans="1:1">
      <c r="A315" s="5" t="s">
        <v>186</v>
      </c>
    </row>
    <row r="316" spans="1:1">
      <c r="A316" s="5"/>
    </row>
    <row r="317" spans="1:1">
      <c r="A317" s="5" t="s">
        <v>187</v>
      </c>
    </row>
    <row r="318" spans="1:1">
      <c r="A318" s="5" t="s">
        <v>188</v>
      </c>
    </row>
    <row r="319" spans="1:1">
      <c r="A319" s="5" t="s">
        <v>189</v>
      </c>
    </row>
    <row r="320" spans="1:1">
      <c r="A320" s="5"/>
    </row>
    <row r="321" spans="1:1">
      <c r="A321" s="5" t="s">
        <v>190</v>
      </c>
    </row>
    <row r="322" spans="1:1">
      <c r="A322" s="5" t="s">
        <v>191</v>
      </c>
    </row>
    <row r="323" spans="1:1">
      <c r="A323" s="5" t="s">
        <v>192</v>
      </c>
    </row>
    <row r="324" spans="1:1">
      <c r="A324" s="5"/>
    </row>
    <row r="325" spans="1:1">
      <c r="A325" s="5" t="s">
        <v>172</v>
      </c>
    </row>
    <row r="326" spans="1:1">
      <c r="A326" s="42" t="s">
        <v>193</v>
      </c>
    </row>
    <row r="327" spans="1:1">
      <c r="A327" s="5"/>
    </row>
    <row r="328" spans="1:1">
      <c r="A328" s="5" t="s">
        <v>145</v>
      </c>
    </row>
    <row r="329" spans="1:1">
      <c r="A329" s="5" t="s">
        <v>194</v>
      </c>
    </row>
    <row r="330" spans="1:1">
      <c r="A330" s="5" t="s">
        <v>195</v>
      </c>
    </row>
    <row r="332" spans="1:1">
      <c r="A332" s="2" t="s">
        <v>7</v>
      </c>
    </row>
    <row r="333" spans="1:1">
      <c r="A333" s="4" t="s">
        <v>196</v>
      </c>
    </row>
    <row r="334" spans="1:1">
      <c r="A334" s="2" t="s">
        <v>197</v>
      </c>
    </row>
    <row r="335" spans="1:1">
      <c r="A335" s="2" t="s">
        <v>198</v>
      </c>
    </row>
    <row r="337" spans="1:4">
      <c r="A337" s="6" t="s">
        <v>10</v>
      </c>
      <c r="B337" s="6" t="s">
        <v>11</v>
      </c>
      <c r="C337" s="6" t="s">
        <v>12</v>
      </c>
      <c r="D337" s="6" t="s">
        <v>13</v>
      </c>
    </row>
    <row r="338" spans="1:4">
      <c r="A338" s="6" t="s">
        <v>199</v>
      </c>
      <c r="B338" s="6" t="s">
        <v>14</v>
      </c>
      <c r="C338" s="6" t="s">
        <v>15</v>
      </c>
      <c r="D338" s="6">
        <v>1200</v>
      </c>
    </row>
    <row r="339" spans="1:4">
      <c r="A339" s="6" t="s">
        <v>199</v>
      </c>
      <c r="B339" s="6" t="s">
        <v>16</v>
      </c>
      <c r="C339" s="6" t="s">
        <v>17</v>
      </c>
      <c r="D339" s="6">
        <v>900</v>
      </c>
    </row>
    <row r="340" spans="1:4">
      <c r="A340" s="6" t="s">
        <v>200</v>
      </c>
      <c r="B340" s="6" t="s">
        <v>18</v>
      </c>
      <c r="C340" s="6" t="s">
        <v>15</v>
      </c>
      <c r="D340" s="6">
        <v>1500</v>
      </c>
    </row>
    <row r="341" spans="1:4">
      <c r="A341" s="6" t="s">
        <v>200</v>
      </c>
      <c r="B341" s="6" t="s">
        <v>14</v>
      </c>
      <c r="C341" s="6" t="s">
        <v>19</v>
      </c>
      <c r="D341" s="6">
        <v>1100</v>
      </c>
    </row>
    <row r="342" spans="1:4">
      <c r="A342" s="6" t="s">
        <v>201</v>
      </c>
      <c r="B342" s="6" t="s">
        <v>16</v>
      </c>
      <c r="C342" s="6" t="s">
        <v>15</v>
      </c>
      <c r="D342" s="6">
        <v>1300</v>
      </c>
    </row>
    <row r="345" spans="1:4">
      <c r="A345" s="6" t="s">
        <v>10</v>
      </c>
      <c r="B345" s="6" t="s">
        <v>13</v>
      </c>
    </row>
    <row r="346" spans="1:4">
      <c r="A346" s="27" t="str" cm="1">
        <f t="array" ref="A346:B348">_xlfn.CHOOSECOLS(_xlfn._xlws.FILTER(A338:D342,C338:C342="佐藤"),1,4)</f>
        <v>1月5日</v>
      </c>
      <c r="B346" s="2">
        <v>1200</v>
      </c>
      <c r="C346" s="2" t="str">
        <f ca="1">_xlfn.FORMULATEXT(A346)</f>
        <v>=CHOOSECOLS(FILTER(A338:D342,C338:C342="佐藤"),1,4)</v>
      </c>
    </row>
    <row r="347" spans="1:4">
      <c r="A347" s="2" t="str">
        <v>1月6日</v>
      </c>
      <c r="B347" s="2">
        <v>1500</v>
      </c>
    </row>
    <row r="348" spans="1:4">
      <c r="A348" s="2" t="str">
        <v>1月7日</v>
      </c>
      <c r="B348" s="2">
        <v>1300</v>
      </c>
    </row>
    <row r="354" spans="1:1">
      <c r="A354" s="41" t="s">
        <v>202</v>
      </c>
    </row>
    <row r="356" spans="1:1">
      <c r="A356" s="2" t="s">
        <v>203</v>
      </c>
    </row>
    <row r="357" spans="1:1">
      <c r="A357" s="2" t="s">
        <v>204</v>
      </c>
    </row>
    <row r="358" spans="1:1">
      <c r="A358" s="2" t="s">
        <v>205</v>
      </c>
    </row>
    <row r="360" spans="1:1">
      <c r="A360" s="2" t="s">
        <v>206</v>
      </c>
    </row>
    <row r="361" spans="1:1">
      <c r="A361" s="2" t="s">
        <v>207</v>
      </c>
    </row>
    <row r="362" spans="1:1">
      <c r="A362" s="2" t="s">
        <v>208</v>
      </c>
    </row>
    <row r="364" spans="1:1">
      <c r="A364" s="2" t="s">
        <v>209</v>
      </c>
    </row>
    <row r="365" spans="1:1">
      <c r="A365" s="2" t="s">
        <v>210</v>
      </c>
    </row>
    <row r="366" spans="1:1">
      <c r="A366" s="2" t="s">
        <v>211</v>
      </c>
    </row>
    <row r="368" spans="1:1">
      <c r="A368" s="2" t="s">
        <v>212</v>
      </c>
    </row>
    <row r="369" spans="1:1">
      <c r="A369" s="2" t="s">
        <v>213</v>
      </c>
    </row>
    <row r="370" spans="1:1">
      <c r="A370" s="2" t="s">
        <v>214</v>
      </c>
    </row>
    <row r="372" spans="1:1">
      <c r="A372" s="2" t="s">
        <v>215</v>
      </c>
    </row>
    <row r="373" spans="1:1">
      <c r="A373" s="2" t="s">
        <v>216</v>
      </c>
    </row>
    <row r="374" spans="1:1">
      <c r="A374" s="2" t="s">
        <v>217</v>
      </c>
    </row>
    <row r="376" spans="1:1">
      <c r="A376" s="2" t="s">
        <v>218</v>
      </c>
    </row>
    <row r="377" spans="1:1">
      <c r="A377" s="19" t="s">
        <v>219</v>
      </c>
    </row>
    <row r="378" spans="1:1">
      <c r="A378" s="2" t="s">
        <v>7</v>
      </c>
    </row>
    <row r="379" spans="1:1">
      <c r="A379" s="4" t="s">
        <v>220</v>
      </c>
    </row>
    <row r="380" spans="1:1">
      <c r="A380" s="2" t="s">
        <v>221</v>
      </c>
    </row>
    <row r="381" spans="1:1">
      <c r="A381" s="2" t="s">
        <v>222</v>
      </c>
    </row>
    <row r="382" spans="1:1">
      <c r="A382" s="2" t="s">
        <v>223</v>
      </c>
    </row>
    <row r="383" spans="1:1">
      <c r="A383" s="2" t="s">
        <v>224</v>
      </c>
    </row>
    <row r="384" spans="1:1">
      <c r="A384" s="2" t="s">
        <v>225</v>
      </c>
    </row>
    <row r="385" spans="1:8">
      <c r="A385" s="2" t="s">
        <v>226</v>
      </c>
    </row>
    <row r="386" spans="1:8">
      <c r="A386" s="2" t="s">
        <v>227</v>
      </c>
    </row>
    <row r="388" spans="1:8">
      <c r="A388" s="2" t="s">
        <v>228</v>
      </c>
    </row>
    <row r="389" spans="1:8">
      <c r="A389" s="2" t="s">
        <v>229</v>
      </c>
    </row>
    <row r="390" spans="1:8">
      <c r="A390" s="2" t="s">
        <v>230</v>
      </c>
    </row>
    <row r="391" spans="1:8">
      <c r="A391" s="2" t="s">
        <v>231</v>
      </c>
    </row>
    <row r="392" spans="1:8">
      <c r="F392" s="2" t="s">
        <v>22</v>
      </c>
      <c r="G392" s="2" t="s">
        <v>22</v>
      </c>
      <c r="H392" s="2" t="s">
        <v>22</v>
      </c>
    </row>
    <row r="393" spans="1:8">
      <c r="A393" s="6" t="s">
        <v>10</v>
      </c>
      <c r="B393" s="6" t="s">
        <v>11</v>
      </c>
      <c r="C393" s="6" t="s">
        <v>12</v>
      </c>
      <c r="D393" s="6" t="s">
        <v>13</v>
      </c>
      <c r="F393" s="6" t="s">
        <v>11</v>
      </c>
      <c r="G393" s="6" t="s">
        <v>12</v>
      </c>
      <c r="H393" s="6" t="s">
        <v>13</v>
      </c>
    </row>
    <row r="394" spans="1:8">
      <c r="A394" s="6" t="s">
        <v>199</v>
      </c>
      <c r="B394" s="6" t="s">
        <v>14</v>
      </c>
      <c r="C394" s="6" t="s">
        <v>15</v>
      </c>
      <c r="D394" s="6">
        <v>1200</v>
      </c>
      <c r="F394" s="6" t="s">
        <v>16</v>
      </c>
      <c r="G394" s="6" t="s">
        <v>15</v>
      </c>
      <c r="H394" s="6">
        <v>1200</v>
      </c>
    </row>
    <row r="395" spans="1:8">
      <c r="A395" s="6" t="s">
        <v>199</v>
      </c>
      <c r="B395" s="6" t="s">
        <v>16</v>
      </c>
      <c r="C395" s="6" t="s">
        <v>17</v>
      </c>
      <c r="D395" s="6">
        <v>900</v>
      </c>
      <c r="F395" s="6" t="s">
        <v>14</v>
      </c>
    </row>
    <row r="396" spans="1:8">
      <c r="A396" s="6" t="s">
        <v>200</v>
      </c>
      <c r="B396" s="6" t="s">
        <v>18</v>
      </c>
      <c r="C396" s="6" t="s">
        <v>15</v>
      </c>
      <c r="D396" s="6">
        <v>1500</v>
      </c>
    </row>
    <row r="397" spans="1:8">
      <c r="A397" s="6" t="s">
        <v>200</v>
      </c>
      <c r="B397" s="6" t="s">
        <v>14</v>
      </c>
      <c r="C397" s="6" t="s">
        <v>19</v>
      </c>
      <c r="D397" s="6">
        <v>1100</v>
      </c>
    </row>
    <row r="398" spans="1:8">
      <c r="A398" s="6" t="s">
        <v>201</v>
      </c>
      <c r="B398" s="6" t="s">
        <v>16</v>
      </c>
      <c r="C398" s="6" t="s">
        <v>15</v>
      </c>
      <c r="D398" s="6">
        <v>1300</v>
      </c>
    </row>
    <row r="399" spans="1:8">
      <c r="A399" s="6" t="s">
        <v>201</v>
      </c>
      <c r="B399" s="6" t="s">
        <v>14</v>
      </c>
      <c r="C399" s="6" t="s">
        <v>15</v>
      </c>
      <c r="D399" s="6">
        <v>1800</v>
      </c>
    </row>
    <row r="402" spans="1:4">
      <c r="A402" s="6" t="s">
        <v>10</v>
      </c>
      <c r="B402" s="6" t="s">
        <v>11</v>
      </c>
      <c r="C402" s="6" t="s">
        <v>12</v>
      </c>
      <c r="D402" s="6" t="s">
        <v>13</v>
      </c>
    </row>
    <row r="403" spans="1:4">
      <c r="A403" s="27" t="str" cm="1">
        <f t="array" ref="A403:D405">_xlfn._xlws.FILTER(A394:D399,((B394:B399=F394)+(B394:B399=F395))*(C394:C399=G394)*(D394:D399&gt;=H394))</f>
        <v>1月5日</v>
      </c>
      <c r="B403" s="2" t="str">
        <v>りんご</v>
      </c>
      <c r="C403" s="2" t="str">
        <v>佐藤</v>
      </c>
      <c r="D403" s="2">
        <v>1200</v>
      </c>
    </row>
    <row r="404" spans="1:4">
      <c r="A404" s="2" t="str">
        <v>1月7日</v>
      </c>
      <c r="B404" s="2" t="str">
        <v>みかん</v>
      </c>
      <c r="C404" s="2" t="str">
        <v>佐藤</v>
      </c>
      <c r="D404" s="2">
        <v>1300</v>
      </c>
    </row>
    <row r="405" spans="1:4">
      <c r="A405" s="2" t="str">
        <v>1月7日</v>
      </c>
      <c r="B405" s="2" t="str">
        <v>りんご</v>
      </c>
      <c r="C405" s="2" t="str">
        <v>佐藤</v>
      </c>
      <c r="D405" s="2">
        <v>1800</v>
      </c>
    </row>
    <row r="411" spans="1:4">
      <c r="A411" s="43" t="s">
        <v>232</v>
      </c>
    </row>
    <row r="412" spans="1:4">
      <c r="A412" s="5"/>
    </row>
    <row r="413" spans="1:4">
      <c r="A413" s="5" t="s">
        <v>233</v>
      </c>
    </row>
    <row r="414" spans="1:4">
      <c r="A414" s="5" t="s">
        <v>234</v>
      </c>
    </row>
    <row r="415" spans="1:4">
      <c r="A415" s="5" t="s">
        <v>235</v>
      </c>
    </row>
    <row r="416" spans="1:4">
      <c r="A416" s="5" t="s">
        <v>236</v>
      </c>
    </row>
    <row r="417" spans="1:1">
      <c r="A417" s="5"/>
    </row>
    <row r="418" spans="1:1">
      <c r="A418" s="44" t="s">
        <v>237</v>
      </c>
    </row>
    <row r="419" spans="1:1">
      <c r="A419" s="5" t="s">
        <v>238</v>
      </c>
    </row>
    <row r="420" spans="1:1">
      <c r="A420" s="5" t="s">
        <v>239</v>
      </c>
    </row>
    <row r="421" spans="1:1">
      <c r="A421" s="5" t="s">
        <v>240</v>
      </c>
    </row>
    <row r="422" spans="1:1">
      <c r="A422" s="5" t="s">
        <v>241</v>
      </c>
    </row>
    <row r="423" spans="1:1">
      <c r="A423" s="5" t="s">
        <v>242</v>
      </c>
    </row>
    <row r="424" spans="1:1">
      <c r="A424" s="5"/>
    </row>
    <row r="425" spans="1:1">
      <c r="A425" s="5" t="s">
        <v>243</v>
      </c>
    </row>
    <row r="426" spans="1:1">
      <c r="A426" s="5" t="s">
        <v>244</v>
      </c>
    </row>
    <row r="427" spans="1:1">
      <c r="A427" s="5" t="s">
        <v>245</v>
      </c>
    </row>
    <row r="428" spans="1:1">
      <c r="A428" s="5"/>
    </row>
    <row r="429" spans="1:1">
      <c r="A429" s="5" t="s">
        <v>246</v>
      </c>
    </row>
    <row r="430" spans="1:1">
      <c r="A430" s="5" t="s">
        <v>247</v>
      </c>
    </row>
    <row r="431" spans="1:1">
      <c r="A431" s="5" t="s">
        <v>248</v>
      </c>
    </row>
    <row r="432" spans="1:1">
      <c r="A432" s="5"/>
    </row>
    <row r="433" spans="1:1">
      <c r="A433" s="5" t="s">
        <v>249</v>
      </c>
    </row>
    <row r="434" spans="1:1">
      <c r="A434" s="5" t="s">
        <v>250</v>
      </c>
    </row>
    <row r="435" spans="1:1">
      <c r="A435" s="5" t="s">
        <v>251</v>
      </c>
    </row>
    <row r="436" spans="1:1">
      <c r="A436" s="5"/>
    </row>
    <row r="437" spans="1:1">
      <c r="A437" s="5" t="s">
        <v>252</v>
      </c>
    </row>
    <row r="438" spans="1:1">
      <c r="A438" s="42" t="s">
        <v>253</v>
      </c>
    </row>
    <row r="439" spans="1:1">
      <c r="A439" s="5"/>
    </row>
    <row r="440" spans="1:1">
      <c r="A440" s="5" t="s">
        <v>254</v>
      </c>
    </row>
    <row r="441" spans="1:1">
      <c r="A441" s="5" t="s">
        <v>255</v>
      </c>
    </row>
    <row r="442" spans="1:1">
      <c r="A442" s="5" t="s">
        <v>256</v>
      </c>
    </row>
    <row r="443" spans="1:1">
      <c r="A443" s="2" t="s">
        <v>7</v>
      </c>
    </row>
  </sheetData>
  <phoneticPr fontId="3"/>
  <dataValidations count="2">
    <dataValidation type="list" allowBlank="1" showInputMessage="1" showErrorMessage="1" sqref="G394" xr:uid="{595F7CEE-D4FC-41C4-9189-18FBCC241A84}">
      <formula1>$C$394:$C$399</formula1>
    </dataValidation>
    <dataValidation type="list" allowBlank="1" showInputMessage="1" showErrorMessage="1" sqref="F183 F394:F395" xr:uid="{A9A6297E-2A41-46BB-8BE1-9C09F5E5C760}">
      <formula1>"りんご,みかん,バナナ"</formula1>
    </dataValidation>
  </dataValidation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⑲FILTER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2026-08-22T10:51:07Z</dcterms:created>
  <dcterms:modified xsi:type="dcterms:W3CDTF">2026-08-22T10:52:14Z</dcterms:modified>
</cp:coreProperties>
</file>