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c153f52c7dfa463b/Desktop/セミナーベーシック/ワードプレス/"/>
    </mc:Choice>
  </mc:AlternateContent>
  <xr:revisionPtr revIDLastSave="0" documentId="8_{39C3518D-046B-4132-B686-74A937B6E2F1}" xr6:coauthVersionLast="47" xr6:coauthVersionMax="47" xr10:uidLastSave="{00000000-0000-0000-0000-000000000000}"/>
  <bookViews>
    <workbookView xWindow="-110" yWindow="-110" windowWidth="19420" windowHeight="10300" xr2:uid="{420738D6-40CD-4360-B636-1C717922EFFA}"/>
  </bookViews>
  <sheets>
    <sheet name="実務作業列10問" sheetId="1" r:id="rId1"/>
  </sheets>
  <definedNames>
    <definedName name="Copyright" hidden="1">"Copyright(C) 2008 Office TANAKA"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E337" i="1" l="1" a="1"/>
  <c r="D337" i="1" a="1"/>
  <c r="A350" i="1" s="1" a="1"/>
  <c r="C300" i="1" a="1"/>
  <c r="D300" i="1" s="1" a="1"/>
  <c r="E262" i="1" a="1"/>
  <c r="F262" i="1" s="1" a="1"/>
  <c r="F259" i="1"/>
  <c r="E259" i="1"/>
  <c r="C207" i="1" a="1"/>
  <c r="D207" i="1" s="1" a="1"/>
  <c r="C168" i="1" a="1"/>
  <c r="D168" i="1" s="1" a="1"/>
  <c r="F132" i="1"/>
  <c r="C103" i="1" a="1"/>
  <c r="F103" i="1" s="1" a="1"/>
  <c r="C100" i="1"/>
  <c r="E80" i="1" a="1"/>
  <c r="D80" i="1" a="1"/>
  <c r="I80" i="1" s="1"/>
  <c r="C53" i="1" a="1"/>
  <c r="D53" i="1" s="1" a="1"/>
  <c r="E53" i="1" s="1" a="1"/>
  <c r="E23" i="1" a="1"/>
  <c r="F23" i="1" s="1" a="1"/>
  <c r="D23" i="1" a="1"/>
  <c r="G23" i="1" l="1" a="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D23" authorId="0" shapeId="0" xr:uid="{3A3CDB28-A12E-4458-9329-C4D1313BB3EB}">
      <text>
        <r>
          <rPr>
            <sz val="24"/>
            <color indexed="81"/>
            <rFont val="MS P ゴシック"/>
            <family val="3"/>
            <charset val="128"/>
          </rPr>
          <t>=B23:B26*C23:C26</t>
        </r>
      </text>
    </comment>
    <comment ref="E23" authorId="0" shapeId="0" xr:uid="{667F46AD-F751-43B0-BF11-4C4AF44E76F7}">
      <text>
        <r>
          <rPr>
            <sz val="24"/>
            <color indexed="81"/>
            <rFont val="MS P ゴシック"/>
            <family val="3"/>
            <charset val="128"/>
          </rPr>
          <t>=IF(C23:C26&gt;=10,0.1,0)</t>
        </r>
      </text>
    </comment>
    <comment ref="F23" authorId="0" shapeId="0" xr:uid="{FDA94B5C-FC23-4FFF-9E5B-755242B45CA0}">
      <text>
        <r>
          <rPr>
            <sz val="24"/>
            <color indexed="81"/>
            <rFont val="MS P ゴシック"/>
            <family val="3"/>
            <charset val="128"/>
          </rPr>
          <t>=B23:B26*E23#</t>
        </r>
      </text>
    </comment>
    <comment ref="G23" authorId="0" shapeId="0" xr:uid="{7749FCF6-F278-44B3-8440-D1A5CD19FE2C}">
      <text>
        <r>
          <rPr>
            <sz val="24"/>
            <color indexed="81"/>
            <rFont val="MS P ゴシック"/>
            <family val="3"/>
            <charset val="128"/>
          </rPr>
          <t>=D23#-F23#</t>
        </r>
      </text>
    </comment>
    <comment ref="C53" authorId="0" shapeId="0" xr:uid="{90E4EB3E-A37A-4DB5-9E31-C1B6A7C4E9B2}">
      <text>
        <r>
          <rPr>
            <sz val="24"/>
            <color indexed="81"/>
            <rFont val="MS P ゴシック"/>
            <family val="3"/>
            <charset val="128"/>
          </rPr>
          <t>=TEXTAFTER(A53:A56,"-")</t>
        </r>
      </text>
    </comment>
    <comment ref="D53" authorId="0" shapeId="0" xr:uid="{0689BF55-FCE6-42AD-B7E6-1CD679307FE9}">
      <text>
        <r>
          <rPr>
            <sz val="24"/>
            <color indexed="81"/>
            <rFont val="MS P ゴシック"/>
            <family val="3"/>
            <charset val="128"/>
          </rPr>
          <t>=VALUE(C53#)</t>
        </r>
      </text>
    </comment>
    <comment ref="E53" authorId="0" shapeId="0" xr:uid="{66504C59-1B5B-4DEA-8102-A906C0988B56}">
      <text>
        <r>
          <rPr>
            <sz val="24"/>
            <color indexed="81"/>
            <rFont val="MS P ゴシック"/>
            <family val="3"/>
            <charset val="128"/>
          </rPr>
          <t>=D53#*B53:B56</t>
        </r>
      </text>
    </comment>
    <comment ref="D80" authorId="0" shapeId="0" xr:uid="{DB7C3035-B5B3-4821-9BD8-31BAFA3042A2}">
      <text>
        <r>
          <rPr>
            <sz val="24"/>
            <color indexed="81"/>
            <rFont val="MS P ゴシック"/>
            <family val="3"/>
            <charset val="128"/>
          </rPr>
          <t>=MONTH(A80:A83)</t>
        </r>
      </text>
    </comment>
    <comment ref="E80" authorId="0" shapeId="0" xr:uid="{AB3EFD33-DBAC-44FF-9DF9-CF5DEB5B818E}">
      <text>
        <r>
          <rPr>
            <sz val="24"/>
            <color indexed="81"/>
            <rFont val="MS P ゴシック"/>
            <family val="3"/>
            <charset val="128"/>
          </rPr>
          <t>=B80:B83*C80:C83</t>
        </r>
      </text>
    </comment>
    <comment ref="I80" authorId="0" shapeId="0" xr:uid="{615F29C1-969F-41DE-84D0-03D0C565FAC5}">
      <text>
        <r>
          <rPr>
            <sz val="24"/>
            <color indexed="81"/>
            <rFont val="MS P ゴシック"/>
            <family val="3"/>
            <charset val="128"/>
          </rPr>
          <t>=SUMIF(D80#,H80,E80#)</t>
        </r>
      </text>
    </comment>
    <comment ref="C103" authorId="0" shapeId="0" xr:uid="{6276B3AB-26D0-4F82-BC16-694A4B8401B8}">
      <text>
        <r>
          <rPr>
            <sz val="24"/>
            <color indexed="81"/>
            <rFont val="MS P ゴシック"/>
            <family val="3"/>
            <charset val="128"/>
          </rPr>
          <t>=MONTH(A103:A106)</t>
        </r>
      </text>
    </comment>
    <comment ref="F103" authorId="0" shapeId="0" xr:uid="{751A5F1A-655A-45E1-AAB7-5076261D05A4}">
      <text>
        <r>
          <rPr>
            <sz val="24"/>
            <color indexed="81"/>
            <rFont val="MS P ゴシック"/>
            <family val="3"/>
            <charset val="128"/>
          </rPr>
          <t>=FILTER(A103:B106,C103#=G102)</t>
        </r>
      </text>
    </comment>
    <comment ref="F132" authorId="0" shapeId="0" xr:uid="{3E4086B8-4AEB-47DC-9473-1F83C71B6301}">
      <text>
        <r>
          <rPr>
            <sz val="24"/>
            <color indexed="81"/>
            <rFont val="MS P ゴシック"/>
            <family val="3"/>
            <charset val="128"/>
          </rPr>
          <t>=SUMIFS(B128:B137,A128:A137,"&gt;="&amp;DATE(F127,F128,F129),A128:A137,"&lt;="&amp;DATE(F127,F128+1,F130))</t>
        </r>
      </text>
    </comment>
    <comment ref="C168" authorId="0" shapeId="0" xr:uid="{97B36B19-E67E-4E32-AD89-41F937C01618}">
      <text>
        <r>
          <rPr>
            <sz val="24"/>
            <color indexed="81"/>
            <rFont val="MS P ゴシック"/>
            <family val="3"/>
            <charset val="128"/>
          </rPr>
          <t>=IF(B168:B171&gt;=20,3,IF(B168:B171&gt;=10,2,1))</t>
        </r>
      </text>
    </comment>
    <comment ref="D168" authorId="0" shapeId="0" xr:uid="{BFE2F07D-A6FC-4717-A020-000E5D1ADCFE}">
      <text>
        <r>
          <rPr>
            <sz val="24"/>
            <color indexed="81"/>
            <rFont val="MS P ゴシック"/>
            <family val="3"/>
            <charset val="128"/>
          </rPr>
          <t>=CHOOSE(C168#,"不足","注意","十分")</t>
        </r>
      </text>
    </comment>
    <comment ref="C207" authorId="0" shapeId="0" xr:uid="{86B5DB05-D392-487C-99DA-7803D4FCF753}">
      <text>
        <r>
          <rPr>
            <sz val="24"/>
            <color indexed="81"/>
            <rFont val="MS P ゴシック"/>
            <family val="3"/>
            <charset val="128"/>
          </rPr>
          <t>=XLOOKUP(B207:B210,G207:G209,H207:H209,,-1)</t>
        </r>
      </text>
    </comment>
    <comment ref="D207" authorId="0" shapeId="0" xr:uid="{EAF4E8BB-6A82-4391-A1F5-4C26C947FDC5}">
      <text>
        <r>
          <rPr>
            <sz val="24"/>
            <color indexed="81"/>
            <rFont val="MS P ゴシック"/>
            <family val="3"/>
            <charset val="128"/>
          </rPr>
          <t>=CHOOSE(C207#,"不足","注意","十分")</t>
        </r>
      </text>
    </comment>
    <comment ref="E262" authorId="0" shapeId="0" xr:uid="{B46EE5E1-6CE5-4C09-AF39-68EF9C35EDFD}">
      <text>
        <r>
          <rPr>
            <sz val="24"/>
            <color indexed="81"/>
            <rFont val="MS P ゴシック"/>
            <family val="3"/>
            <charset val="128"/>
          </rPr>
          <t>=IF(C262:C265&lt;B262:B265,(C262:C265+1)-B262:B265,C262-B262)</t>
        </r>
      </text>
    </comment>
    <comment ref="F262" authorId="0" shapeId="0" xr:uid="{41CB7EBA-66EF-4072-9550-612BEA0D783B}">
      <text>
        <r>
          <rPr>
            <sz val="24"/>
            <color indexed="81"/>
            <rFont val="MS P ゴシック"/>
            <family val="3"/>
            <charset val="128"/>
          </rPr>
          <t>=E262#-D262:D265</t>
        </r>
      </text>
    </comment>
    <comment ref="C300" authorId="0" shapeId="0" xr:uid="{7FEB90A5-BF8F-455F-8D62-F01B922351AD}">
      <text>
        <r>
          <rPr>
            <sz val="24"/>
            <color indexed="81"/>
            <rFont val="MS P ゴシック"/>
            <family val="3"/>
            <charset val="128"/>
          </rPr>
          <t>=DAY(A300:A303)&lt;=25</t>
        </r>
      </text>
    </comment>
    <comment ref="D300" authorId="0" shapeId="0" xr:uid="{5499177E-5AE5-4705-A288-2F37F28BFC04}">
      <text>
        <r>
          <rPr>
            <sz val="24"/>
            <color indexed="81"/>
            <rFont val="MS P ゴシック"/>
            <family val="3"/>
            <charset val="128"/>
          </rPr>
          <t>=IF(C300#=TRUE,MONTH(A300:A303),MONTH(A300:A303)+1)</t>
        </r>
      </text>
    </comment>
    <comment ref="D337" authorId="0" shapeId="0" xr:uid="{608AC18D-5118-48A1-BFE8-126BC5843ED2}">
      <text>
        <r>
          <rPr>
            <sz val="24"/>
            <color indexed="81"/>
            <rFont val="MS P ゴシック"/>
            <family val="3"/>
            <charset val="128"/>
          </rPr>
          <t>=MONTH(A337:A345)</t>
        </r>
      </text>
    </comment>
    <comment ref="E337" authorId="0" shapeId="0" xr:uid="{9AAF467E-E126-4C26-965E-EA4D74550837}">
      <text>
        <r>
          <rPr>
            <sz val="24"/>
            <color indexed="81"/>
            <rFont val="MS P ゴシック"/>
            <family val="3"/>
            <charset val="128"/>
          </rPr>
          <t>=C337:C345&gt;=7000</t>
        </r>
      </text>
    </comment>
    <comment ref="A350" authorId="0" shapeId="0" xr:uid="{3CFEE8E4-724B-4333-8A0F-5785CE3CF6DC}">
      <text>
        <r>
          <rPr>
            <sz val="24"/>
            <color indexed="81"/>
            <rFont val="MS P ゴシック"/>
            <family val="3"/>
            <charset val="128"/>
          </rPr>
          <t>=FILTER(A337:C345,(D337#=E350)*(E337#=TRUE))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<sst xmlns="http://schemas.openxmlformats.org/spreadsheetml/2006/main" count="336" uniqueCount="248">
  <si>
    <t>実務作業列の問題集【EXCEL】</t>
  </si>
  <si>
    <t>作業列で組み立てる、現場で通用するExcel設計術</t>
  </si>
  <si>
    <t>この問題集は、Excel実務で必須となる「壊れない数式の設計」を</t>
  </si>
  <si>
    <t>作業列という最強の手法で体系的に学ぶための教材です。</t>
  </si>
  <si>
    <t>すべての問題が実務で本当に起きる構造だけで作られており、</t>
  </si>
  <si>
    <t>途中の値を見える化することで検算が速く、ミスの発見が容易になります。</t>
  </si>
  <si>
    <t>10本の講習を通して、あなたのExcelは“現場で通用するレベル”になります。</t>
  </si>
  <si>
    <t>_________________________________________________________________________________________________________________</t>
  </si>
  <si>
    <t>講習１</t>
    <rPh sb="0" eb="2">
      <t>コウシュウ</t>
    </rPh>
    <phoneticPr fontId="2"/>
  </si>
  <si>
    <t>数量が10以上なら「10%割引」、</t>
  </si>
  <si>
    <t>数量が10未満なら「割引なし」とします。</t>
  </si>
  <si>
    <t>作業列を使って</t>
  </si>
  <si>
    <t>① 小計</t>
  </si>
  <si>
    <t>② 割引率</t>
  </si>
  <si>
    <t>③ 割引額</t>
  </si>
  <si>
    <t>④ 割引後金額</t>
  </si>
  <si>
    <t>を順番に求め、最後に1本の式にまとめてください。</t>
  </si>
  <si>
    <t>①</t>
    <phoneticPr fontId="2"/>
  </si>
  <si>
    <t>作業列①</t>
    <rPh sb="0" eb="2">
      <t>サギョウ</t>
    </rPh>
    <rPh sb="2" eb="3">
      <t>レツ</t>
    </rPh>
    <phoneticPr fontId="2"/>
  </si>
  <si>
    <t>作業列②</t>
    <rPh sb="0" eb="2">
      <t>サギョウ</t>
    </rPh>
    <rPh sb="2" eb="3">
      <t>レツ</t>
    </rPh>
    <phoneticPr fontId="2"/>
  </si>
  <si>
    <t>作業列③</t>
    <rPh sb="0" eb="2">
      <t>サギョウ</t>
    </rPh>
    <rPh sb="2" eb="3">
      <t>レツ</t>
    </rPh>
    <phoneticPr fontId="2"/>
  </si>
  <si>
    <t>作業列④</t>
    <rPh sb="0" eb="2">
      <t>サギョウ</t>
    </rPh>
    <rPh sb="2" eb="3">
      <t>レツ</t>
    </rPh>
    <phoneticPr fontId="2"/>
  </si>
  <si>
    <t>商品名</t>
  </si>
  <si>
    <t>単価</t>
  </si>
  <si>
    <t>数量</t>
  </si>
  <si>
    <t>小計</t>
    <rPh sb="0" eb="2">
      <t>ショウケイ</t>
    </rPh>
    <phoneticPr fontId="2"/>
  </si>
  <si>
    <t>割引率</t>
    <rPh sb="0" eb="2">
      <t>ワリビキ</t>
    </rPh>
    <rPh sb="2" eb="3">
      <t>リツ</t>
    </rPh>
    <phoneticPr fontId="2"/>
  </si>
  <si>
    <t>割引額</t>
    <rPh sb="0" eb="2">
      <t>ワリビキ</t>
    </rPh>
    <rPh sb="2" eb="3">
      <t>ガク</t>
    </rPh>
    <phoneticPr fontId="2"/>
  </si>
  <si>
    <t>割引後金額</t>
    <rPh sb="0" eb="2">
      <t>ワリビキ</t>
    </rPh>
    <rPh sb="2" eb="3">
      <t>ゴ</t>
    </rPh>
    <rPh sb="3" eb="5">
      <t>キンガク</t>
    </rPh>
    <phoneticPr fontId="2"/>
  </si>
  <si>
    <t>②</t>
    <phoneticPr fontId="2"/>
  </si>
  <si>
    <t>A商品</t>
  </si>
  <si>
    <t>1200</t>
  </si>
  <si>
    <t>B商品</t>
  </si>
  <si>
    <t>980</t>
  </si>
  <si>
    <t>C商品</t>
  </si>
  <si>
    <t>1500</t>
  </si>
  <si>
    <t>③</t>
    <phoneticPr fontId="2"/>
  </si>
  <si>
    <t>D商品</t>
  </si>
  <si>
    <t>600</t>
  </si>
  <si>
    <t>④</t>
    <phoneticPr fontId="2"/>
  </si>
  <si>
    <r>
      <rPr>
        <sz val="12"/>
        <color rgb="FFFF0000"/>
        <rFont val="メイリオ"/>
        <family val="3"/>
        <charset val="128"/>
      </rPr>
      <t>🔍</t>
    </r>
    <r>
      <rPr>
        <sz val="12"/>
        <color theme="1"/>
        <rFont val="メイリオ"/>
        <family val="3"/>
        <charset val="128"/>
      </rPr>
      <t xml:space="preserve"> 今回のポイント</t>
    </r>
    <phoneticPr fontId="2"/>
  </si>
  <si>
    <t xml:space="preserve">・割引率は条件判定を別列に置くと壊れにくい  </t>
  </si>
  <si>
    <t xml:space="preserve">・小計 → 割引率 → 割引額 → 割引後金額の順で分解すると検算が速い  </t>
  </si>
  <si>
    <t xml:space="preserve">・作業列は途中の値が見えるのでミスの発見が早い  </t>
  </si>
  <si>
    <t xml:space="preserve">・IF(C&gt;=10,0.1,0) は条件変更があっても列Eだけ直せばよい  </t>
  </si>
  <si>
    <t xml:space="preserve">・割引率を別列に置くと実務での変更依頼に強い  </t>
  </si>
  <si>
    <t xml:space="preserve">・スピル参照（D23#、E23#）は列の拡張に強く壊れない  </t>
  </si>
  <si>
    <t>・作業列は“壊れない数式の設計”として現場で必須</t>
  </si>
  <si>
    <t>講習２</t>
    <rPh sb="0" eb="2">
      <t>コウシュウ</t>
    </rPh>
    <phoneticPr fontId="2"/>
  </si>
  <si>
    <t xml:space="preserve">商品名に「A-120」「B-300」のように単価が含まれています  </t>
  </si>
  <si>
    <t xml:space="preserve">作業列を使って  </t>
  </si>
  <si>
    <t xml:space="preserve">① ハイフン以降の数字を抽出  </t>
  </si>
  <si>
    <t xml:space="preserve">② 数値化  </t>
  </si>
  <si>
    <t xml:space="preserve">③ 小計を計算  </t>
  </si>
  <si>
    <t>最後に1本の式にまとめてください</t>
  </si>
  <si>
    <t>単価抽出</t>
    <rPh sb="0" eb="2">
      <t>タンカ</t>
    </rPh>
    <rPh sb="2" eb="4">
      <t>チュウシュツ</t>
    </rPh>
    <phoneticPr fontId="2"/>
  </si>
  <si>
    <t>数値化</t>
    <rPh sb="0" eb="3">
      <t>スウチカ</t>
    </rPh>
    <phoneticPr fontId="2"/>
  </si>
  <si>
    <t>A-120</t>
  </si>
  <si>
    <t>B-300</t>
  </si>
  <si>
    <t>C-980</t>
  </si>
  <si>
    <t>D-450</t>
  </si>
  <si>
    <t>・TEXTAFTERでハイフン以降を抽出する</t>
    <phoneticPr fontId="2"/>
  </si>
  <si>
    <t>・VALUEで数値化</t>
    <phoneticPr fontId="2"/>
  </si>
  <si>
    <t xml:space="preserve">・作業列で「抽出 → 数値化 → 小計」の順に分解すると検算が速い  </t>
  </si>
  <si>
    <t xml:space="preserve">・今回の問題は作業列で完結しているため1本の式は不要  </t>
  </si>
  <si>
    <t xml:space="preserve">・スピル参照（C53#、D53#）は列の拡張に強く壊れない  </t>
  </si>
  <si>
    <t>・実務では「抽出列」と「数値化列」を分けると修正に強い</t>
  </si>
  <si>
    <t>講習_3</t>
    <rPh sb="0" eb="2">
      <t>コウシュウ</t>
    </rPh>
    <phoneticPr fontId="2"/>
  </si>
  <si>
    <t xml:space="preserve">日付から「月」を抽出して月別の売上を作ります  </t>
  </si>
  <si>
    <t xml:space="preserve">① 月の抽出  </t>
  </si>
  <si>
    <t xml:space="preserve">② 小計の計算  </t>
  </si>
  <si>
    <t xml:space="preserve">③ 月別集計用の列を作成  </t>
  </si>
  <si>
    <t>この流れで計算してください</t>
  </si>
  <si>
    <t>日付</t>
  </si>
  <si>
    <t>月を抽出</t>
    <rPh sb="0" eb="1">
      <t>ツキ</t>
    </rPh>
    <rPh sb="2" eb="4">
      <t>チュウシュツ</t>
    </rPh>
    <phoneticPr fontId="2"/>
  </si>
  <si>
    <t>月</t>
    <rPh sb="0" eb="1">
      <t>ツキ</t>
    </rPh>
    <phoneticPr fontId="2"/>
  </si>
  <si>
    <t>月合計</t>
    <rPh sb="0" eb="1">
      <t>ゲツ</t>
    </rPh>
    <rPh sb="1" eb="3">
      <t>ゴウケイ</t>
    </rPh>
    <phoneticPr fontId="2"/>
  </si>
  <si>
    <t>2024/01/05</t>
  </si>
  <si>
    <t>2024/01/20</t>
  </si>
  <si>
    <t>2024/02/03</t>
  </si>
  <si>
    <t>2024/02/25</t>
  </si>
  <si>
    <t xml:space="preserve">・MONTHで月を抽出する </t>
    <phoneticPr fontId="2"/>
  </si>
  <si>
    <t xml:space="preserve">・月の文字列（2月など）を作ると表が読みやすくなる  </t>
  </si>
  <si>
    <t xml:space="preserve">・日付のままでは月別に並べ替えできないため作業列が必須  </t>
  </si>
  <si>
    <t xml:space="preserve">・月別集計は SUMIF が最短で壊れにくい  </t>
  </si>
  <si>
    <t xml:space="preserve">・月別集計列はフィルターや並べ替えで使えるため実務で必須  </t>
  </si>
  <si>
    <t>講習_４</t>
    <rPh sb="0" eb="2">
      <t>コウシュウ</t>
    </rPh>
    <phoneticPr fontId="2"/>
  </si>
  <si>
    <t>次の表より月を取り出す作業列を作成して</t>
    <rPh sb="0" eb="1">
      <t>ツギ</t>
    </rPh>
    <rPh sb="2" eb="3">
      <t>ヒョウ</t>
    </rPh>
    <rPh sb="5" eb="6">
      <t>ツキ</t>
    </rPh>
    <rPh sb="7" eb="8">
      <t>ト</t>
    </rPh>
    <rPh sb="9" eb="10">
      <t>ダ</t>
    </rPh>
    <rPh sb="11" eb="14">
      <t>サギョウレツ</t>
    </rPh>
    <rPh sb="15" eb="17">
      <t>サクセイ</t>
    </rPh>
    <phoneticPr fontId="2"/>
  </si>
  <si>
    <t>2月の行を抽出しなさい</t>
    <rPh sb="1" eb="2">
      <t>ツキ</t>
    </rPh>
    <rPh sb="3" eb="4">
      <t>ギョウ</t>
    </rPh>
    <rPh sb="5" eb="7">
      <t>チュウシュツ</t>
    </rPh>
    <phoneticPr fontId="2"/>
  </si>
  <si>
    <t>作業列</t>
    <rPh sb="0" eb="2">
      <t>サギョウ</t>
    </rPh>
    <rPh sb="2" eb="3">
      <t>レツ</t>
    </rPh>
    <phoneticPr fontId="2"/>
  </si>
  <si>
    <t>売上</t>
    <rPh sb="0" eb="2">
      <t>ウリアゲ</t>
    </rPh>
    <phoneticPr fontId="2"/>
  </si>
  <si>
    <t xml:space="preserve">・MONTHで月を抽出すると条件抽出の土台が作れる  </t>
  </si>
  <si>
    <t xml:space="preserve">・日付のままでは2月だけを抽出できないため作業列が必須  </t>
  </si>
  <si>
    <t xml:space="preserve">・抽出条件を別セルに置くと後から変更しやすい  </t>
    <rPh sb="6" eb="7">
      <t>ベツ</t>
    </rPh>
    <phoneticPr fontId="2"/>
  </si>
  <si>
    <t xml:space="preserve">・作業列で「月抽出 → FILTER」の順に分解すると検算が速い  </t>
  </si>
  <si>
    <t xml:space="preserve">・スピル参照は列の拡張に強く壊れない  </t>
    <phoneticPr fontId="2"/>
  </si>
  <si>
    <t xml:space="preserve">・月抽出列を残すことで他の月にも簡単に切り替えられる  </t>
  </si>
  <si>
    <t xml:space="preserve">・抽出結果は元データの並び順を保つため実務で扱いやすい  </t>
  </si>
  <si>
    <t>・作業列は“抽出条件を見える化する”ためミスが減る</t>
  </si>
  <si>
    <t>講習_５</t>
    <rPh sb="0" eb="2">
      <t>コウシュウ</t>
    </rPh>
    <phoneticPr fontId="2"/>
  </si>
  <si>
    <t>次はあるスーパーの日別売上の一部です。</t>
  </si>
  <si>
    <t>このスーパーでは「毎月21日〜翌月20日」を1か月の締め期間としています。</t>
  </si>
  <si>
    <t>この締め期間に含まれる売上を正しく集計するため、作業列を使って次の流れで計算してください。</t>
    <phoneticPr fontId="2"/>
  </si>
  <si>
    <t xml:space="preserve">① 年・月・開始日・終了日から「締め期間の開始日」と「締め期間の終了日」を作る  </t>
  </si>
  <si>
    <t xml:space="preserve">② 売上の日付が締め期間内かどうかを判定する  </t>
  </si>
  <si>
    <t xml:space="preserve">③ 締め期間に含まれる売上だけを SUMIFS で合計する  </t>
  </si>
  <si>
    <t>締め期間が月をまたぐため、日付のままでは判定できません。必ず作業列で開始日・終了日を作り、条件を見える化してから集計してください。</t>
    <phoneticPr fontId="2"/>
  </si>
  <si>
    <t>年</t>
    <rPh sb="0" eb="1">
      <t>ネン</t>
    </rPh>
    <phoneticPr fontId="2"/>
  </si>
  <si>
    <t>開始月</t>
    <rPh sb="0" eb="2">
      <t>カイシ</t>
    </rPh>
    <rPh sb="2" eb="3">
      <t>ツキ</t>
    </rPh>
    <phoneticPr fontId="2"/>
  </si>
  <si>
    <t>開始日</t>
    <rPh sb="0" eb="2">
      <t>カイシ</t>
    </rPh>
    <rPh sb="2" eb="3">
      <t>ビ</t>
    </rPh>
    <phoneticPr fontId="2"/>
  </si>
  <si>
    <t>終了日</t>
    <rPh sb="0" eb="2">
      <t>シュウリョウ</t>
    </rPh>
    <rPh sb="2" eb="3">
      <t>ビ</t>
    </rPh>
    <phoneticPr fontId="2"/>
  </si>
  <si>
    <t xml:space="preserve">・締め日が21日〜翌月20日のような特殊期間は作業列が必須  </t>
  </si>
  <si>
    <t xml:space="preserve">・DATE(年,月,日) を使うと開始日と終了日を正確に作れる  </t>
  </si>
  <si>
    <t xml:space="preserve">・開始日と終了日をセルに置くことで後から変更しやすい  </t>
  </si>
  <si>
    <t xml:space="preserve">・SUMIFSは「&gt;=開始日」「&lt;=終了日」の2条件で期間集計ができる  </t>
  </si>
  <si>
    <t xml:space="preserve">・日付のままでは締め期間を判定できないため作業列が必要  </t>
  </si>
  <si>
    <t xml:space="preserve">・開始日と終了日を別セルに置くと他の月にも簡単に切り替えられる  </t>
  </si>
  <si>
    <t xml:space="preserve">・作業列は“条件期間を見える化する”ためミスが減る  </t>
  </si>
  <si>
    <t xml:space="preserve">・DATE(年,月,日) のように年・月・日を分けると壊れにくい  </t>
    <rPh sb="6" eb="7">
      <t>ネン</t>
    </rPh>
    <rPh sb="8" eb="9">
      <t>ツキ</t>
    </rPh>
    <rPh sb="10" eb="11">
      <t>ヒ</t>
    </rPh>
    <phoneticPr fontId="2"/>
  </si>
  <si>
    <t xml:space="preserve">・翌月の終了日は DATE(年,月+1,終了日) の形が最も安定する  </t>
  </si>
  <si>
    <t>・実務では「締め期間の作業列」を残すことで毎月の集計が高速化する</t>
  </si>
  <si>
    <t>講習_６</t>
    <rPh sb="0" eb="2">
      <t>コウシュウ</t>
    </rPh>
    <phoneticPr fontId="2"/>
  </si>
  <si>
    <t xml:space="preserve">在庫数からステータスを判定します  </t>
  </si>
  <si>
    <t xml:space="preserve">在庫基準は次のとおりです  </t>
  </si>
  <si>
    <t xml:space="preserve">20以上：十分  </t>
  </si>
  <si>
    <t xml:space="preserve">10〜19：注意  </t>
  </si>
  <si>
    <t xml:space="preserve">9以下：不足  </t>
  </si>
  <si>
    <t>① 在庫数の判定値を作る  ⇒　20以上：3、10～19: 2 , ９以下：1</t>
    <rPh sb="18" eb="20">
      <t>イジョウ</t>
    </rPh>
    <rPh sb="35" eb="37">
      <t>イカ</t>
    </rPh>
    <phoneticPr fontId="2"/>
  </si>
  <si>
    <t xml:space="preserve">② 判定値からステータスを作る  </t>
  </si>
  <si>
    <t>在庫数</t>
  </si>
  <si>
    <t>判定値</t>
    <rPh sb="0" eb="2">
      <t>ハンテイ</t>
    </rPh>
    <rPh sb="2" eb="3">
      <t>チ</t>
    </rPh>
    <phoneticPr fontId="2"/>
  </si>
  <si>
    <t>ステータス</t>
    <phoneticPr fontId="2"/>
  </si>
  <si>
    <t xml:space="preserve">CHOOSE は「番号の順番どおりにラベルを返す」関数です  </t>
  </si>
  <si>
    <t xml:space="preserve">CHOOSE(1,"不足","注意","十分") → 1番目の「不足」  </t>
  </si>
  <si>
    <t xml:space="preserve">CHOOSE(2,"不足","注意","十分") → 2番目の「注意」  </t>
  </si>
  <si>
    <t xml:space="preserve">CHOOSE(3,"不足","注意","十分") → 3番目の「十分」  </t>
  </si>
  <si>
    <t xml:space="preserve">判定値（1・2・3）を作業列で作り  </t>
  </si>
  <si>
    <t>CHOOSE で「番号 → ラベル」に変換するのが最短ルートです</t>
  </si>
  <si>
    <t xml:space="preserve">・判定値を数値（1・2・3）にすると後工程が安定する  </t>
  </si>
  <si>
    <t xml:space="preserve">・CHOOSE は「番号 → ラベル」の変換に最適  </t>
  </si>
  <si>
    <t xml:space="preserve">・IF の入れ子で直接ステータスを作るより読みやすい  </t>
  </si>
  <si>
    <t xml:space="preserve">・判定基準が変わっても作業列①だけ直せばよい  </t>
  </si>
  <si>
    <t xml:space="preserve">・作業列で分解することで検算が速くなる  </t>
  </si>
  <si>
    <t>講習_7</t>
    <rPh sb="0" eb="2">
      <t>コウシュウ</t>
    </rPh>
    <phoneticPr fontId="2"/>
  </si>
  <si>
    <t>判定表</t>
    <rPh sb="0" eb="2">
      <t>ハンテイ</t>
    </rPh>
    <rPh sb="2" eb="3">
      <t>ヒョウ</t>
    </rPh>
    <phoneticPr fontId="2"/>
  </si>
  <si>
    <t>在庫数</t>
    <rPh sb="0" eb="2">
      <t>ザイコ</t>
    </rPh>
    <rPh sb="2" eb="3">
      <t>スウ</t>
    </rPh>
    <phoneticPr fontId="2"/>
  </si>
  <si>
    <t xml:space="preserve">XLOOKUP を使う場合は「判定表」を作ることが最大のポイントです  </t>
  </si>
  <si>
    <t xml:space="preserve">在庫数の基準値を上から順に並べることで  </t>
  </si>
  <si>
    <t xml:space="preserve">XLOOKUP が正しく「以下で最大の値」を見つけられます  </t>
  </si>
  <si>
    <t xml:space="preserve">判定表の例  </t>
  </si>
  <si>
    <t xml:space="preserve">在庫数　判定値  </t>
  </si>
  <si>
    <t xml:space="preserve">20　　　3  </t>
  </si>
  <si>
    <t xml:space="preserve">10　　　2  </t>
  </si>
  <si>
    <t xml:space="preserve">0　　　 1  </t>
  </si>
  <si>
    <t xml:space="preserve">検索モード -1 を使うと  </t>
  </si>
  <si>
    <t xml:space="preserve">在庫数に対して「基準値以下で最大の行」を返すため  </t>
  </si>
  <si>
    <t xml:space="preserve">20以上→3、10〜19→2、9以下→1 の判定が正しく行えます  </t>
  </si>
  <si>
    <t xml:space="preserve">判定表を作ることで  </t>
  </si>
  <si>
    <t xml:space="preserve">・基準の変更が簡単  </t>
  </si>
  <si>
    <t xml:space="preserve">・IF の入れ子より壊れにくい  </t>
  </si>
  <si>
    <t xml:space="preserve">・実務で使うと検算が速い  </t>
  </si>
  <si>
    <t>というメリットがあります</t>
  </si>
  <si>
    <t xml:space="preserve">XLOOKUP は「在庫数に最も近い基準値」を探して判定値を返します  </t>
  </si>
  <si>
    <t xml:space="preserve">検索モードを -1 にすると「以下で最大の値」を返すため  </t>
  </si>
  <si>
    <t xml:space="preserve">CHOOSE(1,"不足","注意","十分") → 不足  </t>
  </si>
  <si>
    <t xml:space="preserve">CHOOSE(2,"不足","注意","十分") → 注意  </t>
  </si>
  <si>
    <t xml:space="preserve">CHOOSE(3,"不足","注意","十分") → 十分  </t>
  </si>
  <si>
    <t xml:space="preserve">XLOOKUP で判定値（1・2・3）を作り  </t>
  </si>
  <si>
    <t>CHOOSE でステータスに変換するのが最短ルートです</t>
  </si>
  <si>
    <t>講習_８</t>
    <rPh sb="0" eb="2">
      <t>コウシュウ</t>
    </rPh>
    <phoneticPr fontId="2"/>
  </si>
  <si>
    <t xml:space="preserve">勤務時間を計算します  </t>
  </si>
  <si>
    <t xml:space="preserve">勤務表には「出勤」「退勤」「休憩」が記録されています  </t>
  </si>
  <si>
    <t xml:space="preserve">① 出勤〜退勤の総時間を求める  </t>
  </si>
  <si>
    <t xml:space="preserve">② 休憩時間を差し引いて実働時間を求める  </t>
  </si>
  <si>
    <t>作業列①</t>
    <rPh sb="0" eb="3">
      <t>サギョウレツ</t>
    </rPh>
    <phoneticPr fontId="2"/>
  </si>
  <si>
    <t>氏名</t>
  </si>
  <si>
    <t>出勤</t>
  </si>
  <si>
    <t>退勤</t>
  </si>
  <si>
    <t>休憩</t>
  </si>
  <si>
    <t>退勤-出勤</t>
    <rPh sb="0" eb="2">
      <t>タイキン</t>
    </rPh>
    <rPh sb="3" eb="5">
      <t>シュッキン</t>
    </rPh>
    <phoneticPr fontId="2"/>
  </si>
  <si>
    <t>総労働</t>
    <rPh sb="0" eb="3">
      <t>ソウロウドウ</t>
    </rPh>
    <phoneticPr fontId="2"/>
  </si>
  <si>
    <t>Aさん</t>
  </si>
  <si>
    <t>Bさん</t>
  </si>
  <si>
    <t>Cさん</t>
  </si>
  <si>
    <t>Dさん</t>
  </si>
  <si>
    <t xml:space="preserve">Excel の時刻は最初からシリアル値（小数）で管理されています  </t>
  </si>
  <si>
    <t xml:space="preserve">そのため「退勤 &lt; 出勤」で翌日判定ができます  </t>
  </si>
  <si>
    <t xml:space="preserve">退勤が翌日の場合は +1（＝24時間）を足して補正します  </t>
  </si>
  <si>
    <t xml:space="preserve">表示は変わりませんが、内部値は翌日扱いになります  </t>
  </si>
  <si>
    <t xml:space="preserve">総勤務時間  </t>
  </si>
  <si>
    <t>IF(退勤 &lt; 出勤, (退勤+1) - 出勤, 退勤 - 出勤)</t>
  </si>
  <si>
    <t xml:space="preserve">実働時間  </t>
  </si>
  <si>
    <t>総勤務時間 − 休憩時間</t>
  </si>
  <si>
    <t>時刻計算はシリアル値の仕組みを理解が最大のポイントです</t>
    <rPh sb="18" eb="20">
      <t>サイダイ</t>
    </rPh>
    <phoneticPr fontId="2"/>
  </si>
  <si>
    <t>講習_９</t>
    <rPh sb="0" eb="2">
      <t>コウシュウ</t>
    </rPh>
    <phoneticPr fontId="2"/>
  </si>
  <si>
    <t xml:space="preserve">売上データの日付から「請求対象月」を判定します  </t>
  </si>
  <si>
    <t xml:space="preserve">締め日は 25日とします  </t>
  </si>
  <si>
    <t xml:space="preserve">① 日付が締め日より前か後かを判定する  </t>
  </si>
  <si>
    <t xml:space="preserve">② 締め日を跨ぐ場合は翌月を請求月とする  </t>
  </si>
  <si>
    <t xml:space="preserve">③ 請求対象月（YYYY/MM）を求める  </t>
  </si>
  <si>
    <t>金額</t>
  </si>
  <si>
    <t>25日より前か</t>
    <rPh sb="2" eb="3">
      <t>ヒ</t>
    </rPh>
    <rPh sb="5" eb="6">
      <t>マエ</t>
    </rPh>
    <phoneticPr fontId="2"/>
  </si>
  <si>
    <t>請求対象月</t>
    <rPh sb="0" eb="2">
      <t>セイキュウ</t>
    </rPh>
    <rPh sb="2" eb="4">
      <t>タイショウ</t>
    </rPh>
    <rPh sb="4" eb="5">
      <t>ゲツ</t>
    </rPh>
    <phoneticPr fontId="2"/>
  </si>
  <si>
    <t>2026/09/10</t>
  </si>
  <si>
    <t>12000</t>
  </si>
  <si>
    <t>2026/09/25</t>
  </si>
  <si>
    <t>9800</t>
  </si>
  <si>
    <t>2026/09/26</t>
  </si>
  <si>
    <t>15000</t>
  </si>
  <si>
    <t>2026/10/02</t>
  </si>
  <si>
    <t>8000</t>
  </si>
  <si>
    <t xml:space="preserve">25日締めの場合、25日までは当月、26日以降は翌月扱いになります  </t>
  </si>
  <si>
    <t xml:space="preserve">DAY関数で日付の「日」だけを取り出し  </t>
  </si>
  <si>
    <t xml:space="preserve">DAY&lt;=25 なら当月、DAY&gt;=26 なら翌月と判定します  </t>
  </si>
  <si>
    <t xml:space="preserve">請求対象月は  </t>
  </si>
  <si>
    <t xml:space="preserve">IF(DAY&lt;=25, MONTH(日付), MONTH(日付)+1)  </t>
  </si>
  <si>
    <t xml:space="preserve">で求めるとシンプルで壊れません  </t>
  </si>
  <si>
    <t xml:space="preserve">判定 → 月の決定  </t>
  </si>
  <si>
    <t xml:space="preserve">の順に作業列で分解することで  </t>
  </si>
  <si>
    <t>締め日計算を安全に処理できます</t>
  </si>
  <si>
    <t>講習_10</t>
    <rPh sb="0" eb="2">
      <t>コウシュウ</t>
    </rPh>
    <phoneticPr fontId="2"/>
  </si>
  <si>
    <t xml:space="preserve">売上データから「対象月の売上のうち、7000円以上の行だけ」を抽出します  </t>
  </si>
  <si>
    <t xml:space="preserve">① 日付から「月」を取り出す  </t>
  </si>
  <si>
    <t xml:space="preserve">② 売上が 7000 以上かどうかを判定する  </t>
  </si>
  <si>
    <t xml:space="preserve">③ 入力規則で選択した月と、7000以上の条件を満たす行だけを  </t>
  </si>
  <si>
    <t xml:space="preserve">　 FILTER関数で抽出する  </t>
  </si>
  <si>
    <t>日付</t>
    <rPh sb="0" eb="2">
      <t>ヒヅケ</t>
    </rPh>
    <phoneticPr fontId="2"/>
  </si>
  <si>
    <t>店名</t>
    <rPh sb="0" eb="2">
      <t>テンメイ</t>
    </rPh>
    <phoneticPr fontId="2"/>
  </si>
  <si>
    <t>7000以上</t>
    <rPh sb="4" eb="6">
      <t>イジョウ</t>
    </rPh>
    <phoneticPr fontId="2"/>
  </si>
  <si>
    <t>栄店</t>
  </si>
  <si>
    <t>名駅店</t>
  </si>
  <si>
    <t>金山店</t>
  </si>
  <si>
    <t>大須店</t>
  </si>
  <si>
    <t>大須店</t>
    <rPh sb="0" eb="2">
      <t>オオス</t>
    </rPh>
    <rPh sb="2" eb="3">
      <t>テン</t>
    </rPh>
    <phoneticPr fontId="2"/>
  </si>
  <si>
    <t>今池店</t>
  </si>
  <si>
    <t>名駅店</t>
    <rPh sb="0" eb="2">
      <t>メイエキ</t>
    </rPh>
    <rPh sb="2" eb="3">
      <t>テン</t>
    </rPh>
    <phoneticPr fontId="2"/>
  </si>
  <si>
    <t>八事店</t>
  </si>
  <si>
    <t>↓対象月（入力規則あり）</t>
    <rPh sb="1" eb="3">
      <t>タイショウ</t>
    </rPh>
    <rPh sb="3" eb="4">
      <t>ゲツ</t>
    </rPh>
    <rPh sb="5" eb="7">
      <t>ニュウリョク</t>
    </rPh>
    <rPh sb="7" eb="9">
      <t>キソク</t>
    </rPh>
    <phoneticPr fontId="2"/>
  </si>
  <si>
    <t xml:space="preserve">月次集計を行うときは、まず日付から「月」を作業列で取り出します  </t>
  </si>
  <si>
    <t xml:space="preserve">MONTH関数で月だけを抽出すると、後の条件式がシンプルになります  </t>
  </si>
  <si>
    <t xml:space="preserve">売上が7000以上かどうかは  </t>
  </si>
  <si>
    <t xml:space="preserve">売上&gt;=7000  </t>
  </si>
  <si>
    <t xml:space="preserve">で TRUE/FALSE の判定列を作ります  </t>
  </si>
  <si>
    <t xml:space="preserve">FILTER関数は  </t>
  </si>
  <si>
    <t xml:space="preserve">(対象月=入力規則の月) × (売上が7000以上)  </t>
  </si>
  <si>
    <t xml:space="preserve">のように条件を掛け算すると AND 条件になります  </t>
  </si>
  <si>
    <t xml:space="preserve">月抽出 → 条件判定 → FILTER  </t>
  </si>
  <si>
    <t>月次の条件抽出を安全に処理できます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</si>
</sst>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76" formatCode="0&quot;月&quot;"/>
    <numFmt numFmtId="177" formatCode="h:mm;@"/>
    <numFmt numFmtId="178" formatCode="m&quot;月&quot;d&quot;日&quot;;@"/>
  </numFmts>
  <fonts count="8">
    <font>
      <sz val="11"/>
      <color theme="1"/>
      <name val="游ゴシック"/>
      <family val="2"/>
      <charset val="128"/>
      <scheme val="minor"/>
    </font>
    <font>
      <b/>
      <sz val="16"/>
      <color theme="1"/>
      <name val="メイリオ"/>
      <family val="3"/>
      <charset val="128"/>
    </font>
    <font>
      <sz val="6"/>
      <name val="游ゴシック"/>
      <family val="2"/>
      <charset val="128"/>
      <scheme val="minor"/>
    </font>
    <font>
      <sz val="12"/>
      <color theme="1"/>
      <name val="メイリオ"/>
      <family val="3"/>
      <charset val="128"/>
    </font>
    <font>
      <b/>
      <sz val="11"/>
      <color theme="1"/>
      <name val="メイリオ"/>
      <family val="3"/>
      <charset val="128"/>
    </font>
    <font>
      <b/>
      <sz val="12"/>
      <color theme="1"/>
      <name val="メイリオ"/>
      <family val="3"/>
      <charset val="128"/>
    </font>
    <font>
      <sz val="12"/>
      <color rgb="FFFF0000"/>
      <name val="メイリオ"/>
      <family val="3"/>
      <charset val="128"/>
    </font>
    <font>
      <sz val="24"/>
      <color indexed="81"/>
      <name val="MS P ゴシック"/>
      <family val="3"/>
      <charset val="128"/>
    </font>
  </fonts>
  <fills count="4">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2">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5" fillId="0" borderId="1" xfId="0" applyFont="1" applyBorder="1">
      <alignment vertical="center"/>
    </xf>
    <xf numFmtId="0" fontId="3" fillId="0" borderId="1" xfId="0" applyFont="1" applyBorder="1">
      <alignment vertical="center"/>
    </xf>
    <xf numFmtId="0" fontId="3" fillId="2" borderId="0" xfId="0" applyFont="1" applyFill="1">
      <alignment vertical="center"/>
    </xf>
    <xf numFmtId="0" fontId="3" fillId="0" borderId="0" xfId="0" applyFont="1" applyAlignment="1">
      <alignment horizontal="left" vertical="center"/>
    </xf>
    <xf numFmtId="0" fontId="3" fillId="0" borderId="0" xfId="0" applyFont="1" applyAlignment="1">
      <alignment horizontal="right" vertical="center"/>
    </xf>
    <xf numFmtId="176" fontId="3" fillId="0" borderId="1" xfId="0" applyNumberFormat="1" applyFont="1" applyBorder="1">
      <alignment vertical="center"/>
    </xf>
    <xf numFmtId="0" fontId="3" fillId="2" borderId="1" xfId="0" applyFont="1" applyFill="1" applyBorder="1">
      <alignment vertical="center"/>
    </xf>
    <xf numFmtId="14" fontId="3" fillId="0" borderId="1" xfId="0" applyNumberFormat="1" applyFont="1" applyBorder="1">
      <alignment vertical="center"/>
    </xf>
    <xf numFmtId="14" fontId="3" fillId="3" borderId="1" xfId="0" applyNumberFormat="1" applyFont="1" applyFill="1" applyBorder="1">
      <alignment vertical="center"/>
    </xf>
    <xf numFmtId="0" fontId="3" fillId="3" borderId="1" xfId="0" applyFont="1" applyFill="1" applyBorder="1">
      <alignment vertical="center"/>
    </xf>
    <xf numFmtId="0" fontId="3" fillId="0" borderId="0" xfId="0" applyFont="1" applyAlignment="1">
      <alignment horizontal="left" vertical="center" indent="1"/>
    </xf>
    <xf numFmtId="177" fontId="3" fillId="0" borderId="1" xfId="0" applyNumberFormat="1" applyFont="1" applyBorder="1">
      <alignment vertical="center"/>
    </xf>
    <xf numFmtId="177" fontId="3" fillId="2" borderId="0" xfId="0" applyNumberFormat="1" applyFont="1" applyFill="1">
      <alignment vertical="center"/>
    </xf>
    <xf numFmtId="177" fontId="3" fillId="0" borderId="0" xfId="0" applyNumberFormat="1" applyFont="1">
      <alignment vertical="center"/>
    </xf>
    <xf numFmtId="56" fontId="3" fillId="0" borderId="1" xfId="0" applyNumberFormat="1" applyFont="1" applyBorder="1">
      <alignment vertical="center"/>
    </xf>
    <xf numFmtId="178" fontId="3" fillId="2" borderId="0" xfId="0" applyNumberFormat="1" applyFont="1" applyFill="1">
      <alignment vertical="center"/>
    </xf>
    <xf numFmtId="178" fontId="3" fillId="0" borderId="0" xfId="0" applyNumberFormat="1" applyFont="1">
      <alignment vertical="center"/>
    </xf>
  </cellXfs>
  <cellStyles count="1">
    <cellStyle name="標準" xfId="0" builtinId="0"/>
  </cellStyles>
  <dxfs count="0"/>
  <tableStyles count="1" defaultTableStyle="TableStyleMedium2" defaultPivotStyle="PivotStyleLight16">
    <tableStyle name="Invisible" pivot="0" table="0" count="0" xr9:uid="{37319721-A20D-40A3-AB3A-5E79A143769F}"/>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525"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E76DFE91-563B-4B4A-850C-98E5124E56D1}">
  <we:reference id="wa200005271" version="2.6.1.0" store="ja-JP" storeType="OMEX"/>
  <we:alternateReferences>
    <we:reference id="wa200005271" version="2.6.1.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D19B3-BB77-4BD7-89B2-36866B55B541}">
  <sheetPr>
    <tabColor theme="1"/>
  </sheetPr>
  <dimension ref="A1:I375"/>
  <sheetViews>
    <sheetView showGridLines="0" tabSelected="1" workbookViewId="0"/>
  </sheetViews>
  <sheetFormatPr defaultRowHeight="19"/>
  <cols>
    <col min="1" max="2" width="12.58203125" style="2" customWidth="1"/>
    <col min="3" max="3" width="14.08203125" style="2" customWidth="1"/>
    <col min="4" max="10" width="12.58203125" style="2" customWidth="1"/>
    <col min="11" max="14" width="10.58203125" style="2" customWidth="1"/>
    <col min="15" max="16384" width="8.6640625" style="2"/>
  </cols>
  <sheetData>
    <row r="1" spans="1:1" ht="25.5">
      <c r="A1" s="1" t="s">
        <v>0</v>
      </c>
    </row>
    <row r="2" spans="1:1">
      <c r="A2" s="3" t="s">
        <v>1</v>
      </c>
    </row>
    <row r="3" spans="1:1">
      <c r="A3" s="2" t="s">
        <v>2</v>
      </c>
    </row>
    <row r="4" spans="1:1">
      <c r="A4" s="2" t="s">
        <v>3</v>
      </c>
    </row>
    <row r="5" spans="1:1">
      <c r="A5" s="2" t="s">
        <v>4</v>
      </c>
    </row>
    <row r="6" spans="1:1">
      <c r="A6" s="2" t="s">
        <v>5</v>
      </c>
    </row>
    <row r="7" spans="1:1">
      <c r="A7" s="2" t="s">
        <v>6</v>
      </c>
    </row>
    <row r="8" spans="1:1">
      <c r="A8" s="2" t="s">
        <v>7</v>
      </c>
    </row>
    <row r="9" spans="1:1">
      <c r="A9" s="4" t="s">
        <v>8</v>
      </c>
    </row>
    <row r="10" spans="1:1">
      <c r="A10" s="2" t="s">
        <v>9</v>
      </c>
    </row>
    <row r="11" spans="1:1">
      <c r="A11" s="2" t="s">
        <v>10</v>
      </c>
    </row>
    <row r="13" spans="1:1">
      <c r="A13" s="2" t="s">
        <v>11</v>
      </c>
    </row>
    <row r="14" spans="1:1">
      <c r="A14" s="2" t="s">
        <v>12</v>
      </c>
    </row>
    <row r="15" spans="1:1">
      <c r="A15" s="2" t="s">
        <v>13</v>
      </c>
    </row>
    <row r="16" spans="1:1">
      <c r="A16" s="2" t="s">
        <v>14</v>
      </c>
    </row>
    <row r="17" spans="1:9">
      <c r="A17" s="2" t="s">
        <v>15</v>
      </c>
    </row>
    <row r="18" spans="1:9">
      <c r="A18" s="2" t="s">
        <v>16</v>
      </c>
    </row>
    <row r="20" spans="1:9">
      <c r="I20" s="2" t="s">
        <v>17</v>
      </c>
    </row>
    <row r="21" spans="1:9">
      <c r="D21" s="2" t="s">
        <v>18</v>
      </c>
      <c r="E21" s="2" t="s">
        <v>19</v>
      </c>
      <c r="F21" s="2" t="s">
        <v>20</v>
      </c>
      <c r="G21" s="2" t="s">
        <v>21</v>
      </c>
    </row>
    <row r="22" spans="1:9">
      <c r="A22" s="5" t="s">
        <v>22</v>
      </c>
      <c r="B22" s="5" t="s">
        <v>23</v>
      </c>
      <c r="C22" s="5" t="s">
        <v>24</v>
      </c>
      <c r="D22" s="2" t="s">
        <v>25</v>
      </c>
      <c r="E22" s="2" t="s">
        <v>26</v>
      </c>
      <c r="F22" s="2" t="s">
        <v>27</v>
      </c>
      <c r="G22" s="2" t="s">
        <v>28</v>
      </c>
      <c r="I22" s="2" t="s">
        <v>29</v>
      </c>
    </row>
    <row r="23" spans="1:9">
      <c r="A23" s="6" t="s">
        <v>30</v>
      </c>
      <c r="B23" s="6" t="s">
        <v>31</v>
      </c>
      <c r="C23" s="6">
        <v>8</v>
      </c>
      <c r="D23" s="7" cm="1">
        <f t="array" ref="D23:D26">B23:B26*C23:C26</f>
        <v>9600</v>
      </c>
      <c r="E23" s="7" cm="1">
        <f t="array" ref="E23:E26">IF(C23:C26&gt;=10,0.1,0)</f>
        <v>0</v>
      </c>
      <c r="F23" s="7" cm="1">
        <f t="array" ref="F23:F26">B23:B26*_xlfn.ANCHORARRAY(E23)</f>
        <v>0</v>
      </c>
      <c r="G23" s="7" cm="1">
        <f t="array" ref="G23:G26">_xlfn.ANCHORARRAY(D23)-_xlfn.ANCHORARRAY(F23)</f>
        <v>9600</v>
      </c>
    </row>
    <row r="24" spans="1:9">
      <c r="A24" s="6" t="s">
        <v>32</v>
      </c>
      <c r="B24" s="6" t="s">
        <v>33</v>
      </c>
      <c r="C24" s="6">
        <v>12</v>
      </c>
      <c r="D24" s="2">
        <v>11760</v>
      </c>
      <c r="E24" s="2">
        <v>0.1</v>
      </c>
      <c r="F24" s="2">
        <v>98</v>
      </c>
      <c r="G24" s="2">
        <v>11662</v>
      </c>
    </row>
    <row r="25" spans="1:9">
      <c r="A25" s="6" t="s">
        <v>34</v>
      </c>
      <c r="B25" s="6" t="s">
        <v>35</v>
      </c>
      <c r="C25" s="6">
        <v>5</v>
      </c>
      <c r="D25" s="2">
        <v>7500</v>
      </c>
      <c r="E25" s="2">
        <v>0</v>
      </c>
      <c r="F25" s="2">
        <v>0</v>
      </c>
      <c r="G25" s="2">
        <v>7500</v>
      </c>
      <c r="I25" s="2" t="s">
        <v>36</v>
      </c>
    </row>
    <row r="26" spans="1:9">
      <c r="A26" s="6" t="s">
        <v>37</v>
      </c>
      <c r="B26" s="6" t="s">
        <v>38</v>
      </c>
      <c r="C26" s="6">
        <v>20</v>
      </c>
      <c r="D26" s="2">
        <v>12000</v>
      </c>
      <c r="E26" s="2">
        <v>0.1</v>
      </c>
      <c r="F26" s="2">
        <v>60</v>
      </c>
      <c r="G26" s="2">
        <v>11940</v>
      </c>
    </row>
    <row r="28" spans="1:9">
      <c r="F28" s="2" t="s">
        <v>39</v>
      </c>
    </row>
    <row r="30" spans="1:9">
      <c r="I30" s="8"/>
    </row>
    <row r="32" spans="1:9">
      <c r="A32" s="2" t="s">
        <v>40</v>
      </c>
    </row>
    <row r="33" spans="1:1">
      <c r="A33" s="2" t="s">
        <v>41</v>
      </c>
    </row>
    <row r="34" spans="1:1">
      <c r="A34" s="2" t="s">
        <v>42</v>
      </c>
    </row>
    <row r="35" spans="1:1">
      <c r="A35" s="2" t="s">
        <v>43</v>
      </c>
    </row>
    <row r="36" spans="1:1">
      <c r="A36" s="2" t="s">
        <v>44</v>
      </c>
    </row>
    <row r="37" spans="1:1">
      <c r="A37" s="2" t="s">
        <v>45</v>
      </c>
    </row>
    <row r="38" spans="1:1">
      <c r="A38" s="2" t="s">
        <v>46</v>
      </c>
    </row>
    <row r="39" spans="1:1">
      <c r="A39" s="2" t="s">
        <v>47</v>
      </c>
    </row>
    <row r="41" spans="1:1">
      <c r="A41" s="2" t="s">
        <v>7</v>
      </c>
    </row>
    <row r="42" spans="1:1">
      <c r="A42" s="4" t="s">
        <v>48</v>
      </c>
    </row>
    <row r="43" spans="1:1">
      <c r="A43" s="2" t="s">
        <v>49</v>
      </c>
    </row>
    <row r="44" spans="1:1">
      <c r="A44" s="2" t="s">
        <v>50</v>
      </c>
    </row>
    <row r="45" spans="1:1">
      <c r="A45" s="2" t="s">
        <v>51</v>
      </c>
    </row>
    <row r="46" spans="1:1">
      <c r="A46" s="2" t="s">
        <v>52</v>
      </c>
    </row>
    <row r="47" spans="1:1">
      <c r="A47" s="2" t="s">
        <v>53</v>
      </c>
    </row>
    <row r="48" spans="1:1">
      <c r="A48" s="2" t="s">
        <v>54</v>
      </c>
    </row>
    <row r="50" spans="1:6">
      <c r="F50" s="9"/>
    </row>
    <row r="51" spans="1:6">
      <c r="C51" s="2" t="s">
        <v>18</v>
      </c>
      <c r="D51" s="2" t="s">
        <v>19</v>
      </c>
      <c r="E51" s="2" t="s">
        <v>20</v>
      </c>
      <c r="F51" s="9" t="s">
        <v>17</v>
      </c>
    </row>
    <row r="52" spans="1:6">
      <c r="A52" s="6" t="s">
        <v>22</v>
      </c>
      <c r="B52" s="6" t="s">
        <v>24</v>
      </c>
      <c r="C52" s="2" t="s">
        <v>55</v>
      </c>
      <c r="D52" s="2" t="s">
        <v>56</v>
      </c>
      <c r="E52" s="2" t="s">
        <v>25</v>
      </c>
      <c r="F52" s="9"/>
    </row>
    <row r="53" spans="1:6">
      <c r="A53" s="6" t="s">
        <v>57</v>
      </c>
      <c r="B53" s="6">
        <v>3</v>
      </c>
      <c r="C53" s="7" t="str" cm="1">
        <f t="array" ref="C53:C56">_xlfn.TEXTAFTER(A53:A56,"-")</f>
        <v>120</v>
      </c>
      <c r="D53" s="7" cm="1">
        <f t="array" ref="D53:D56">VALUE(_xlfn.ANCHORARRAY(C53))</f>
        <v>120</v>
      </c>
      <c r="E53" s="7" cm="1">
        <f t="array" ref="E53:E56">_xlfn.ANCHORARRAY(D53)*B53:B56</f>
        <v>360</v>
      </c>
      <c r="F53" s="9" t="s">
        <v>29</v>
      </c>
    </row>
    <row r="54" spans="1:6">
      <c r="A54" s="6" t="s">
        <v>58</v>
      </c>
      <c r="B54" s="6">
        <v>5</v>
      </c>
      <c r="C54" s="2" t="str">
        <v>300</v>
      </c>
      <c r="D54" s="2">
        <v>300</v>
      </c>
      <c r="E54" s="2">
        <v>1500</v>
      </c>
      <c r="F54" s="9"/>
    </row>
    <row r="55" spans="1:6">
      <c r="A55" s="6" t="s">
        <v>59</v>
      </c>
      <c r="B55" s="6">
        <v>2</v>
      </c>
      <c r="C55" s="2" t="str">
        <v>980</v>
      </c>
      <c r="D55" s="2">
        <v>980</v>
      </c>
      <c r="E55" s="2">
        <v>1960</v>
      </c>
      <c r="F55" s="9" t="s">
        <v>36</v>
      </c>
    </row>
    <row r="56" spans="1:6">
      <c r="A56" s="6" t="s">
        <v>60</v>
      </c>
      <c r="B56" s="6">
        <v>10</v>
      </c>
      <c r="C56" s="2" t="str">
        <v>450</v>
      </c>
      <c r="D56" s="2">
        <v>450</v>
      </c>
      <c r="E56" s="2">
        <v>4500</v>
      </c>
      <c r="F56" s="9"/>
    </row>
    <row r="59" spans="1:6">
      <c r="A59" s="2" t="s">
        <v>40</v>
      </c>
    </row>
    <row r="60" spans="1:6">
      <c r="A60" s="2" t="s">
        <v>61</v>
      </c>
    </row>
    <row r="61" spans="1:6">
      <c r="A61" s="2" t="s">
        <v>62</v>
      </c>
    </row>
    <row r="62" spans="1:6">
      <c r="A62" s="2" t="s">
        <v>63</v>
      </c>
    </row>
    <row r="63" spans="1:6">
      <c r="A63" s="2" t="s">
        <v>64</v>
      </c>
    </row>
    <row r="64" spans="1:6">
      <c r="A64" s="2" t="s">
        <v>43</v>
      </c>
    </row>
    <row r="65" spans="1:9">
      <c r="A65" s="2" t="s">
        <v>65</v>
      </c>
    </row>
    <row r="66" spans="1:9">
      <c r="A66" s="2" t="s">
        <v>66</v>
      </c>
    </row>
    <row r="69" spans="1:9">
      <c r="A69" s="2" t="s">
        <v>7</v>
      </c>
    </row>
    <row r="70" spans="1:9">
      <c r="A70" s="4" t="s">
        <v>67</v>
      </c>
    </row>
    <row r="71" spans="1:9">
      <c r="A71" s="2" t="s">
        <v>68</v>
      </c>
    </row>
    <row r="72" spans="1:9">
      <c r="A72" s="2" t="s">
        <v>50</v>
      </c>
    </row>
    <row r="73" spans="1:9">
      <c r="A73" s="2" t="s">
        <v>69</v>
      </c>
    </row>
    <row r="74" spans="1:9">
      <c r="A74" s="2" t="s">
        <v>70</v>
      </c>
    </row>
    <row r="75" spans="1:9">
      <c r="A75" s="2" t="s">
        <v>71</v>
      </c>
    </row>
    <row r="76" spans="1:9">
      <c r="A76" s="2" t="s">
        <v>72</v>
      </c>
    </row>
    <row r="78" spans="1:9">
      <c r="D78" s="2" t="s">
        <v>18</v>
      </c>
      <c r="E78" s="2" t="s">
        <v>19</v>
      </c>
    </row>
    <row r="79" spans="1:9">
      <c r="A79" s="6" t="s">
        <v>73</v>
      </c>
      <c r="B79" s="6" t="s">
        <v>23</v>
      </c>
      <c r="C79" s="6" t="s">
        <v>24</v>
      </c>
      <c r="D79" s="2" t="s">
        <v>74</v>
      </c>
      <c r="E79" s="2" t="s">
        <v>25</v>
      </c>
      <c r="H79" s="6" t="s">
        <v>75</v>
      </c>
      <c r="I79" s="6" t="s">
        <v>76</v>
      </c>
    </row>
    <row r="80" spans="1:9">
      <c r="A80" s="6" t="s">
        <v>77</v>
      </c>
      <c r="B80" s="6">
        <v>1200</v>
      </c>
      <c r="C80" s="6">
        <v>3</v>
      </c>
      <c r="D80" s="7" cm="1">
        <f t="array" ref="D80:D83">MONTH(A80:A83)</f>
        <v>1</v>
      </c>
      <c r="E80" s="7" cm="1">
        <f t="array" ref="E80:E83">B80:B83*C80:C83</f>
        <v>3600</v>
      </c>
      <c r="H80" s="10">
        <v>2</v>
      </c>
      <c r="I80" s="11">
        <f>SUMIF(_xlfn.ANCHORARRAY(D80),H80,_xlfn.ANCHORARRAY(E80))</f>
        <v>9000</v>
      </c>
    </row>
    <row r="81" spans="1:5">
      <c r="A81" s="6" t="s">
        <v>78</v>
      </c>
      <c r="B81" s="6">
        <v>980</v>
      </c>
      <c r="C81" s="6">
        <v>5</v>
      </c>
      <c r="D81" s="2">
        <v>1</v>
      </c>
      <c r="E81" s="2">
        <v>4900</v>
      </c>
    </row>
    <row r="82" spans="1:5">
      <c r="A82" s="6" t="s">
        <v>79</v>
      </c>
      <c r="B82" s="6">
        <v>1500</v>
      </c>
      <c r="C82" s="6">
        <v>2</v>
      </c>
      <c r="D82" s="2">
        <v>2</v>
      </c>
      <c r="E82" s="2">
        <v>3000</v>
      </c>
    </row>
    <row r="83" spans="1:5">
      <c r="A83" s="6" t="s">
        <v>80</v>
      </c>
      <c r="B83" s="6">
        <v>600</v>
      </c>
      <c r="C83" s="6">
        <v>10</v>
      </c>
      <c r="D83" s="2">
        <v>2</v>
      </c>
      <c r="E83" s="2">
        <v>6000</v>
      </c>
    </row>
    <row r="89" spans="1:5">
      <c r="A89" s="2" t="s">
        <v>40</v>
      </c>
    </row>
    <row r="90" spans="1:5">
      <c r="A90" s="2" t="s">
        <v>81</v>
      </c>
    </row>
    <row r="91" spans="1:5">
      <c r="A91" s="2" t="s">
        <v>82</v>
      </c>
    </row>
    <row r="92" spans="1:5">
      <c r="A92" s="2" t="s">
        <v>83</v>
      </c>
    </row>
    <row r="93" spans="1:5">
      <c r="A93" s="2" t="s">
        <v>84</v>
      </c>
    </row>
    <row r="94" spans="1:5">
      <c r="A94" s="2" t="s">
        <v>85</v>
      </c>
    </row>
    <row r="96" spans="1:5">
      <c r="A96" s="2" t="s">
        <v>7</v>
      </c>
    </row>
    <row r="97" spans="1:7">
      <c r="A97" s="4" t="s">
        <v>86</v>
      </c>
    </row>
    <row r="98" spans="1:7">
      <c r="A98" s="2" t="s">
        <v>87</v>
      </c>
    </row>
    <row r="99" spans="1:7">
      <c r="A99" s="2" t="s">
        <v>88</v>
      </c>
    </row>
    <row r="100" spans="1:7">
      <c r="C100" s="2" t="str">
        <f ca="1">_xlfn.FORMULATEXT(C103)</f>
        <v>=MONTH(A103:A106)</v>
      </c>
    </row>
    <row r="101" spans="1:7">
      <c r="C101" s="2" t="s">
        <v>89</v>
      </c>
    </row>
    <row r="102" spans="1:7">
      <c r="A102" s="6" t="s">
        <v>73</v>
      </c>
      <c r="B102" s="6" t="s">
        <v>90</v>
      </c>
      <c r="C102" s="2" t="s">
        <v>74</v>
      </c>
      <c r="F102" s="6" t="s">
        <v>75</v>
      </c>
      <c r="G102" s="10">
        <v>2</v>
      </c>
    </row>
    <row r="103" spans="1:7">
      <c r="A103" s="6" t="s">
        <v>77</v>
      </c>
      <c r="B103" s="6">
        <v>3600</v>
      </c>
      <c r="C103" s="7" cm="1">
        <f t="array" ref="C103:C106">MONTH(A103:A106)</f>
        <v>1</v>
      </c>
      <c r="F103" s="7" t="str" cm="1">
        <f t="array" ref="F103:G104">_xlfn._xlws.FILTER(A103:B106,_xlfn.ANCHORARRAY(C103)=G102)</f>
        <v>2024/02/03</v>
      </c>
      <c r="G103" s="2">
        <v>3000</v>
      </c>
    </row>
    <row r="104" spans="1:7">
      <c r="A104" s="6" t="s">
        <v>78</v>
      </c>
      <c r="B104" s="6">
        <v>4900</v>
      </c>
      <c r="C104" s="2">
        <v>1</v>
      </c>
      <c r="F104" s="2" t="str">
        <v>2024/02/25</v>
      </c>
      <c r="G104" s="2">
        <v>6000</v>
      </c>
    </row>
    <row r="105" spans="1:7">
      <c r="A105" s="6" t="s">
        <v>79</v>
      </c>
      <c r="B105" s="6">
        <v>3000</v>
      </c>
      <c r="C105" s="2">
        <v>2</v>
      </c>
    </row>
    <row r="106" spans="1:7">
      <c r="A106" s="6" t="s">
        <v>80</v>
      </c>
      <c r="B106" s="6">
        <v>6000</v>
      </c>
      <c r="C106" s="2">
        <v>2</v>
      </c>
    </row>
    <row r="109" spans="1:7">
      <c r="A109" s="2" t="s">
        <v>40</v>
      </c>
    </row>
    <row r="110" spans="1:7">
      <c r="A110" s="2" t="s">
        <v>91</v>
      </c>
    </row>
    <row r="111" spans="1:7">
      <c r="A111" s="2" t="s">
        <v>92</v>
      </c>
    </row>
    <row r="112" spans="1:7">
      <c r="A112" s="2" t="s">
        <v>93</v>
      </c>
    </row>
    <row r="113" spans="1:6">
      <c r="A113" s="2" t="s">
        <v>94</v>
      </c>
    </row>
    <row r="114" spans="1:6">
      <c r="A114" s="2" t="s">
        <v>95</v>
      </c>
    </row>
    <row r="115" spans="1:6">
      <c r="A115" s="2" t="s">
        <v>96</v>
      </c>
    </row>
    <row r="116" spans="1:6">
      <c r="A116" s="2" t="s">
        <v>97</v>
      </c>
    </row>
    <row r="117" spans="1:6">
      <c r="A117" s="2" t="s">
        <v>98</v>
      </c>
    </row>
    <row r="118" spans="1:6">
      <c r="A118" s="2" t="s">
        <v>7</v>
      </c>
    </row>
    <row r="119" spans="1:6">
      <c r="A119" s="4" t="s">
        <v>99</v>
      </c>
      <c r="B119" s="2" t="s">
        <v>100</v>
      </c>
    </row>
    <row r="120" spans="1:6">
      <c r="B120" s="2" t="s">
        <v>101</v>
      </c>
    </row>
    <row r="121" spans="1:6">
      <c r="B121" s="2" t="s">
        <v>102</v>
      </c>
    </row>
    <row r="122" spans="1:6">
      <c r="B122" s="2" t="s">
        <v>103</v>
      </c>
    </row>
    <row r="123" spans="1:6">
      <c r="B123" s="2" t="s">
        <v>104</v>
      </c>
    </row>
    <row r="124" spans="1:6">
      <c r="B124" s="2" t="s">
        <v>105</v>
      </c>
    </row>
    <row r="125" spans="1:6">
      <c r="B125" s="2" t="s">
        <v>106</v>
      </c>
    </row>
    <row r="127" spans="1:6">
      <c r="A127" s="6" t="s">
        <v>73</v>
      </c>
      <c r="B127" s="6" t="s">
        <v>90</v>
      </c>
      <c r="E127" s="6" t="s">
        <v>107</v>
      </c>
      <c r="F127" s="6">
        <v>2025</v>
      </c>
    </row>
    <row r="128" spans="1:6">
      <c r="A128" s="12">
        <v>45672</v>
      </c>
      <c r="B128" s="6">
        <v>8648</v>
      </c>
      <c r="E128" s="6" t="s">
        <v>108</v>
      </c>
      <c r="F128" s="6">
        <v>1</v>
      </c>
    </row>
    <row r="129" spans="1:6">
      <c r="A129" s="12">
        <v>45677</v>
      </c>
      <c r="B129" s="6">
        <v>8256</v>
      </c>
      <c r="E129" s="6" t="s">
        <v>109</v>
      </c>
      <c r="F129" s="6">
        <v>21</v>
      </c>
    </row>
    <row r="130" spans="1:6">
      <c r="A130" s="13">
        <v>45678</v>
      </c>
      <c r="B130" s="14">
        <v>8184</v>
      </c>
      <c r="E130" s="6" t="s">
        <v>110</v>
      </c>
      <c r="F130" s="6">
        <v>20</v>
      </c>
    </row>
    <row r="131" spans="1:6">
      <c r="A131" s="13">
        <v>45686</v>
      </c>
      <c r="B131" s="14">
        <v>5352</v>
      </c>
    </row>
    <row r="132" spans="1:6">
      <c r="A132" s="12">
        <v>46043</v>
      </c>
      <c r="B132" s="6">
        <v>7000</v>
      </c>
      <c r="F132" s="11">
        <f>SUMIFS(B128:B137,A128:A137,"&gt;="&amp;DATE(F127,F128,F129),A128:A137,"&lt;="&amp;DATE(F127,F128+1,F130))</f>
        <v>33669</v>
      </c>
    </row>
    <row r="133" spans="1:6">
      <c r="A133" s="13">
        <v>45689</v>
      </c>
      <c r="B133" s="14">
        <v>7881</v>
      </c>
    </row>
    <row r="134" spans="1:6">
      <c r="A134" s="12">
        <v>46052</v>
      </c>
      <c r="B134" s="6">
        <v>8000</v>
      </c>
    </row>
    <row r="135" spans="1:6">
      <c r="A135" s="13">
        <v>45704</v>
      </c>
      <c r="B135" s="14">
        <v>5679</v>
      </c>
    </row>
    <row r="136" spans="1:6">
      <c r="A136" s="13">
        <v>45708</v>
      </c>
      <c r="B136" s="14">
        <v>6573</v>
      </c>
    </row>
    <row r="137" spans="1:6">
      <c r="A137" s="12">
        <v>45712</v>
      </c>
      <c r="B137" s="6">
        <v>6898</v>
      </c>
    </row>
    <row r="139" spans="1:6">
      <c r="A139" s="2" t="s">
        <v>40</v>
      </c>
    </row>
    <row r="140" spans="1:6">
      <c r="A140" s="2" t="s">
        <v>111</v>
      </c>
    </row>
    <row r="141" spans="1:6">
      <c r="A141" s="2" t="s">
        <v>112</v>
      </c>
    </row>
    <row r="142" spans="1:6">
      <c r="A142" s="2" t="s">
        <v>113</v>
      </c>
    </row>
    <row r="143" spans="1:6">
      <c r="A143" s="2" t="s">
        <v>114</v>
      </c>
    </row>
    <row r="144" spans="1:6">
      <c r="A144" s="2" t="s">
        <v>115</v>
      </c>
    </row>
    <row r="145" spans="1:1">
      <c r="A145" s="2" t="s">
        <v>116</v>
      </c>
    </row>
    <row r="146" spans="1:1">
      <c r="A146" s="2" t="s">
        <v>117</v>
      </c>
    </row>
    <row r="147" spans="1:1">
      <c r="A147" s="2" t="s">
        <v>118</v>
      </c>
    </row>
    <row r="148" spans="1:1">
      <c r="A148" s="2" t="s">
        <v>119</v>
      </c>
    </row>
    <row r="149" spans="1:1">
      <c r="A149" s="2" t="s">
        <v>120</v>
      </c>
    </row>
    <row r="151" spans="1:1">
      <c r="A151" s="2" t="s">
        <v>7</v>
      </c>
    </row>
    <row r="152" spans="1:1">
      <c r="A152" s="4" t="s">
        <v>121</v>
      </c>
    </row>
    <row r="153" spans="1:1">
      <c r="A153" s="2" t="s">
        <v>122</v>
      </c>
    </row>
    <row r="154" spans="1:1">
      <c r="A154" s="2" t="s">
        <v>123</v>
      </c>
    </row>
    <row r="156" spans="1:1">
      <c r="A156" s="2" t="s">
        <v>124</v>
      </c>
    </row>
    <row r="157" spans="1:1">
      <c r="A157" s="2" t="s">
        <v>125</v>
      </c>
    </row>
    <row r="158" spans="1:1">
      <c r="A158" s="2" t="s">
        <v>126</v>
      </c>
    </row>
    <row r="160" spans="1:1">
      <c r="A160" s="2" t="s">
        <v>50</v>
      </c>
    </row>
    <row r="161" spans="1:4">
      <c r="A161" s="2" t="s">
        <v>127</v>
      </c>
    </row>
    <row r="162" spans="1:4">
      <c r="A162" s="2" t="s">
        <v>128</v>
      </c>
    </row>
    <row r="163" spans="1:4">
      <c r="A163" s="2" t="s">
        <v>72</v>
      </c>
    </row>
    <row r="167" spans="1:4">
      <c r="A167" s="6" t="s">
        <v>22</v>
      </c>
      <c r="B167" s="6" t="s">
        <v>129</v>
      </c>
      <c r="C167" s="2" t="s">
        <v>130</v>
      </c>
      <c r="D167" s="2" t="s">
        <v>131</v>
      </c>
    </row>
    <row r="168" spans="1:4">
      <c r="A168" s="6" t="s">
        <v>30</v>
      </c>
      <c r="B168" s="6">
        <v>25</v>
      </c>
      <c r="C168" s="7" cm="1">
        <f t="array" ref="C168:C171">IF(B168:B171&gt;=20,3,IF(B168:B171&gt;=10,2,1))</f>
        <v>3</v>
      </c>
      <c r="D168" s="7" t="str" cm="1">
        <f t="array" ref="D168:D171">CHOOSE(_xlfn.ANCHORARRAY(C168),"不足","注意","十分")</f>
        <v>十分</v>
      </c>
    </row>
    <row r="169" spans="1:4">
      <c r="A169" s="6" t="s">
        <v>32</v>
      </c>
      <c r="B169" s="6">
        <v>15</v>
      </c>
      <c r="C169" s="2">
        <v>2</v>
      </c>
      <c r="D169" s="2" t="str">
        <v>注意</v>
      </c>
    </row>
    <row r="170" spans="1:4">
      <c r="A170" s="6" t="s">
        <v>34</v>
      </c>
      <c r="B170" s="6">
        <v>8</v>
      </c>
      <c r="C170" s="2">
        <v>1</v>
      </c>
      <c r="D170" s="2" t="str">
        <v>不足</v>
      </c>
    </row>
    <row r="171" spans="1:4">
      <c r="A171" s="6" t="s">
        <v>37</v>
      </c>
      <c r="B171" s="6">
        <v>3</v>
      </c>
      <c r="C171" s="2">
        <v>1</v>
      </c>
      <c r="D171" s="2" t="str">
        <v>不足</v>
      </c>
    </row>
    <row r="174" spans="1:4">
      <c r="A174" s="2" t="s">
        <v>40</v>
      </c>
    </row>
    <row r="175" spans="1:4">
      <c r="A175" s="15" t="s">
        <v>132</v>
      </c>
    </row>
    <row r="176" spans="1:4">
      <c r="A176" s="15" t="s">
        <v>133</v>
      </c>
    </row>
    <row r="177" spans="1:1">
      <c r="A177" s="15" t="s">
        <v>134</v>
      </c>
    </row>
    <row r="178" spans="1:1">
      <c r="A178" s="15" t="s">
        <v>135</v>
      </c>
    </row>
    <row r="179" spans="1:1">
      <c r="A179" s="15" t="s">
        <v>136</v>
      </c>
    </row>
    <row r="180" spans="1:1">
      <c r="A180" s="15" t="s">
        <v>137</v>
      </c>
    </row>
    <row r="182" spans="1:1">
      <c r="A182" s="2" t="s">
        <v>138</v>
      </c>
    </row>
    <row r="183" spans="1:1">
      <c r="A183" s="2" t="s">
        <v>139</v>
      </c>
    </row>
    <row r="184" spans="1:1">
      <c r="A184" s="2" t="s">
        <v>140</v>
      </c>
    </row>
    <row r="185" spans="1:1">
      <c r="A185" s="2" t="s">
        <v>141</v>
      </c>
    </row>
    <row r="186" spans="1:1">
      <c r="A186" s="2" t="s">
        <v>142</v>
      </c>
    </row>
    <row r="188" spans="1:1">
      <c r="A188" s="2" t="s">
        <v>7</v>
      </c>
    </row>
    <row r="191" spans="1:1">
      <c r="A191" s="4" t="s">
        <v>143</v>
      </c>
    </row>
    <row r="192" spans="1:1">
      <c r="A192" s="2" t="s">
        <v>122</v>
      </c>
    </row>
    <row r="193" spans="1:8">
      <c r="A193" s="2" t="s">
        <v>123</v>
      </c>
    </row>
    <row r="195" spans="1:8">
      <c r="A195" s="2" t="s">
        <v>124</v>
      </c>
    </row>
    <row r="196" spans="1:8">
      <c r="A196" s="2" t="s">
        <v>125</v>
      </c>
    </row>
    <row r="197" spans="1:8">
      <c r="A197" s="2" t="s">
        <v>126</v>
      </c>
    </row>
    <row r="199" spans="1:8">
      <c r="A199" s="2" t="s">
        <v>50</v>
      </c>
    </row>
    <row r="200" spans="1:8">
      <c r="A200" s="2" t="s">
        <v>127</v>
      </c>
    </row>
    <row r="201" spans="1:8">
      <c r="A201" s="2" t="s">
        <v>128</v>
      </c>
    </row>
    <row r="202" spans="1:8">
      <c r="A202" s="2" t="s">
        <v>72</v>
      </c>
    </row>
    <row r="205" spans="1:8">
      <c r="G205" s="2" t="s">
        <v>144</v>
      </c>
    </row>
    <row r="206" spans="1:8">
      <c r="A206" s="6" t="s">
        <v>22</v>
      </c>
      <c r="B206" s="6" t="s">
        <v>129</v>
      </c>
      <c r="C206" s="2" t="s">
        <v>130</v>
      </c>
      <c r="D206" s="2" t="s">
        <v>131</v>
      </c>
      <c r="G206" s="6" t="s">
        <v>145</v>
      </c>
      <c r="H206" s="6" t="s">
        <v>130</v>
      </c>
    </row>
    <row r="207" spans="1:8">
      <c r="A207" s="6" t="s">
        <v>30</v>
      </c>
      <c r="B207" s="6">
        <v>25</v>
      </c>
      <c r="C207" s="7" cm="1">
        <f t="array" ref="C207:C210">_xlfn.XLOOKUP(B207:B210,G207:G209,H207:H209,,-1)</f>
        <v>3</v>
      </c>
      <c r="D207" s="7" t="str" cm="1">
        <f t="array" ref="D207:D210">CHOOSE(_xlfn.ANCHORARRAY(C207),"不足","注意","十分")</f>
        <v>十分</v>
      </c>
      <c r="G207" s="6">
        <v>20</v>
      </c>
      <c r="H207" s="6">
        <v>3</v>
      </c>
    </row>
    <row r="208" spans="1:8">
      <c r="A208" s="6" t="s">
        <v>32</v>
      </c>
      <c r="B208" s="6">
        <v>15</v>
      </c>
      <c r="C208" s="2">
        <v>2</v>
      </c>
      <c r="D208" s="2" t="str">
        <v>注意</v>
      </c>
      <c r="G208" s="6">
        <v>10</v>
      </c>
      <c r="H208" s="6">
        <v>2</v>
      </c>
    </row>
    <row r="209" spans="1:8">
      <c r="A209" s="6" t="s">
        <v>34</v>
      </c>
      <c r="B209" s="6">
        <v>8</v>
      </c>
      <c r="C209" s="2">
        <v>1</v>
      </c>
      <c r="D209" s="2" t="str">
        <v>不足</v>
      </c>
      <c r="G209" s="6">
        <v>0</v>
      </c>
      <c r="H209" s="6">
        <v>1</v>
      </c>
    </row>
    <row r="210" spans="1:8">
      <c r="A210" s="6" t="s">
        <v>37</v>
      </c>
      <c r="B210" s="6">
        <v>3</v>
      </c>
      <c r="C210" s="2">
        <v>1</v>
      </c>
      <c r="D210" s="2" t="str">
        <v>不足</v>
      </c>
    </row>
    <row r="217" spans="1:8">
      <c r="A217" s="2" t="s">
        <v>40</v>
      </c>
    </row>
    <row r="218" spans="1:8">
      <c r="A218" s="15" t="s">
        <v>146</v>
      </c>
    </row>
    <row r="219" spans="1:8">
      <c r="A219" s="15" t="s">
        <v>147</v>
      </c>
    </row>
    <row r="220" spans="1:8">
      <c r="A220" s="15" t="s">
        <v>148</v>
      </c>
    </row>
    <row r="221" spans="1:8">
      <c r="A221" s="15"/>
    </row>
    <row r="222" spans="1:8">
      <c r="A222" s="15" t="s">
        <v>149</v>
      </c>
    </row>
    <row r="223" spans="1:8">
      <c r="A223" s="15" t="s">
        <v>150</v>
      </c>
    </row>
    <row r="224" spans="1:8">
      <c r="A224" s="15" t="s">
        <v>151</v>
      </c>
    </row>
    <row r="225" spans="1:1">
      <c r="A225" s="15" t="s">
        <v>152</v>
      </c>
    </row>
    <row r="226" spans="1:1">
      <c r="A226" s="15" t="s">
        <v>153</v>
      </c>
    </row>
    <row r="227" spans="1:1">
      <c r="A227" s="15"/>
    </row>
    <row r="228" spans="1:1">
      <c r="A228" s="15" t="s">
        <v>154</v>
      </c>
    </row>
    <row r="229" spans="1:1">
      <c r="A229" s="15" t="s">
        <v>155</v>
      </c>
    </row>
    <row r="230" spans="1:1">
      <c r="A230" s="15" t="s">
        <v>156</v>
      </c>
    </row>
    <row r="231" spans="1:1">
      <c r="A231" s="15"/>
    </row>
    <row r="232" spans="1:1">
      <c r="A232" s="15" t="s">
        <v>157</v>
      </c>
    </row>
    <row r="233" spans="1:1">
      <c r="A233" s="15" t="s">
        <v>158</v>
      </c>
    </row>
    <row r="234" spans="1:1">
      <c r="A234" s="15" t="s">
        <v>159</v>
      </c>
    </row>
    <row r="235" spans="1:1">
      <c r="A235" s="15" t="s">
        <v>160</v>
      </c>
    </row>
    <row r="236" spans="1:1">
      <c r="A236" s="15" t="s">
        <v>161</v>
      </c>
    </row>
    <row r="238" spans="1:1">
      <c r="A238" s="15" t="s">
        <v>162</v>
      </c>
    </row>
    <row r="239" spans="1:1">
      <c r="A239" s="15" t="s">
        <v>163</v>
      </c>
    </row>
    <row r="240" spans="1:1">
      <c r="A240" s="15" t="s">
        <v>156</v>
      </c>
    </row>
    <row r="241" spans="1:1">
      <c r="A241" s="15"/>
    </row>
    <row r="242" spans="1:1">
      <c r="A242" s="15" t="s">
        <v>132</v>
      </c>
    </row>
    <row r="243" spans="1:1">
      <c r="A243" s="15" t="s">
        <v>164</v>
      </c>
    </row>
    <row r="244" spans="1:1">
      <c r="A244" s="15" t="s">
        <v>165</v>
      </c>
    </row>
    <row r="245" spans="1:1">
      <c r="A245" s="15" t="s">
        <v>166</v>
      </c>
    </row>
    <row r="246" spans="1:1">
      <c r="A246" s="15"/>
    </row>
    <row r="247" spans="1:1">
      <c r="A247" s="15" t="s">
        <v>167</v>
      </c>
    </row>
    <row r="248" spans="1:1">
      <c r="A248" s="15" t="s">
        <v>168</v>
      </c>
    </row>
    <row r="250" spans="1:1">
      <c r="A250" s="2" t="s">
        <v>7</v>
      </c>
    </row>
    <row r="251" spans="1:1">
      <c r="A251" s="4" t="s">
        <v>169</v>
      </c>
    </row>
    <row r="252" spans="1:1">
      <c r="A252" s="2" t="s">
        <v>170</v>
      </c>
    </row>
    <row r="253" spans="1:1">
      <c r="A253" s="2" t="s">
        <v>171</v>
      </c>
    </row>
    <row r="255" spans="1:1">
      <c r="A255" s="2" t="s">
        <v>50</v>
      </c>
    </row>
    <row r="256" spans="1:1">
      <c r="A256" s="2" t="s">
        <v>172</v>
      </c>
    </row>
    <row r="257" spans="1:6">
      <c r="A257" s="2" t="s">
        <v>173</v>
      </c>
    </row>
    <row r="258" spans="1:6">
      <c r="A258" s="2" t="s">
        <v>72</v>
      </c>
    </row>
    <row r="259" spans="1:6">
      <c r="E259" s="2" t="str">
        <f ca="1">_xlfn.FORMULATEXT(E262)</f>
        <v>=IF(C262:C265&lt;B262:B265,(C262:C265+1)-B262:B265,C262-B262)</v>
      </c>
      <c r="F259" s="2" t="str">
        <f ca="1">_xlfn.FORMULATEXT(F262)</f>
        <v>=E262#-D262:D265</v>
      </c>
    </row>
    <row r="260" spans="1:6">
      <c r="E260" s="2" t="s">
        <v>174</v>
      </c>
      <c r="F260" s="2" t="s">
        <v>174</v>
      </c>
    </row>
    <row r="261" spans="1:6">
      <c r="A261" s="6" t="s">
        <v>175</v>
      </c>
      <c r="B261" s="6" t="s">
        <v>176</v>
      </c>
      <c r="C261" s="6" t="s">
        <v>177</v>
      </c>
      <c r="D261" s="6" t="s">
        <v>178</v>
      </c>
      <c r="E261" s="6" t="s">
        <v>179</v>
      </c>
      <c r="F261" s="6" t="s">
        <v>180</v>
      </c>
    </row>
    <row r="262" spans="1:6">
      <c r="A262" s="6" t="s">
        <v>181</v>
      </c>
      <c r="B262" s="16">
        <v>0.375</v>
      </c>
      <c r="C262" s="16">
        <v>0.77083333333333337</v>
      </c>
      <c r="D262" s="16">
        <v>4.1666666666666664E-2</v>
      </c>
      <c r="E262" s="17" cm="1">
        <f t="array" ref="E262:E265">IF(C262:C265&lt;B262:B265,(C262:C265+1)-B262:B265,C262-B262)</f>
        <v>0.39583333333333337</v>
      </c>
      <c r="F262" s="17" cm="1">
        <f t="array" ref="F262:F265">_xlfn.ANCHORARRAY(E262)-D262:D265</f>
        <v>0.35416666666666669</v>
      </c>
    </row>
    <row r="263" spans="1:6">
      <c r="A263" s="6" t="s">
        <v>182</v>
      </c>
      <c r="B263" s="16">
        <v>0.875</v>
      </c>
      <c r="C263" s="16">
        <v>0.22916666666666666</v>
      </c>
      <c r="D263" s="16">
        <v>2.0833333333333332E-2</v>
      </c>
      <c r="E263" s="18">
        <v>0.35416666666666674</v>
      </c>
      <c r="F263" s="18">
        <v>0.33333333333333343</v>
      </c>
    </row>
    <row r="264" spans="1:6">
      <c r="A264" s="6" t="s">
        <v>183</v>
      </c>
      <c r="B264" s="16">
        <v>0.35416666666666669</v>
      </c>
      <c r="C264" s="16">
        <v>0.70833333333333337</v>
      </c>
      <c r="D264" s="16">
        <v>4.1666666666666664E-2</v>
      </c>
      <c r="E264" s="18">
        <v>0.39583333333333337</v>
      </c>
      <c r="F264" s="18">
        <v>0.35416666666666669</v>
      </c>
    </row>
    <row r="265" spans="1:6">
      <c r="A265" s="6" t="s">
        <v>184</v>
      </c>
      <c r="B265" s="16">
        <v>0.9375</v>
      </c>
      <c r="C265" s="16">
        <v>0.125</v>
      </c>
      <c r="D265" s="16">
        <v>2.0833333333333332E-2</v>
      </c>
      <c r="E265" s="18">
        <v>0.1875</v>
      </c>
      <c r="F265" s="18">
        <v>0.16666666666666666</v>
      </c>
    </row>
    <row r="270" spans="1:6">
      <c r="A270" s="2" t="s">
        <v>40</v>
      </c>
    </row>
    <row r="271" spans="1:6">
      <c r="A271" s="2" t="s">
        <v>185</v>
      </c>
    </row>
    <row r="272" spans="1:6">
      <c r="A272" s="2" t="s">
        <v>186</v>
      </c>
    </row>
    <row r="274" spans="1:1">
      <c r="A274" s="2" t="s">
        <v>187</v>
      </c>
    </row>
    <row r="275" spans="1:1">
      <c r="A275" s="2" t="s">
        <v>188</v>
      </c>
    </row>
    <row r="277" spans="1:1">
      <c r="A277" s="2" t="s">
        <v>189</v>
      </c>
    </row>
    <row r="278" spans="1:1">
      <c r="A278" s="2" t="s">
        <v>190</v>
      </c>
    </row>
    <row r="280" spans="1:1">
      <c r="A280" s="2" t="s">
        <v>191</v>
      </c>
    </row>
    <row r="281" spans="1:1">
      <c r="A281" s="2" t="s">
        <v>192</v>
      </c>
    </row>
    <row r="283" spans="1:1">
      <c r="A283" s="2" t="s">
        <v>193</v>
      </c>
    </row>
    <row r="286" spans="1:1">
      <c r="A286" s="2" t="s">
        <v>7</v>
      </c>
    </row>
    <row r="287" spans="1:1">
      <c r="A287" s="4" t="s">
        <v>194</v>
      </c>
    </row>
    <row r="289" spans="1:4">
      <c r="A289" s="2" t="s">
        <v>195</v>
      </c>
    </row>
    <row r="290" spans="1:4">
      <c r="A290" s="2" t="s">
        <v>196</v>
      </c>
    </row>
    <row r="292" spans="1:4">
      <c r="A292" s="2" t="s">
        <v>50</v>
      </c>
    </row>
    <row r="293" spans="1:4">
      <c r="A293" s="2" t="s">
        <v>197</v>
      </c>
    </row>
    <row r="294" spans="1:4">
      <c r="A294" s="2" t="s">
        <v>198</v>
      </c>
    </row>
    <row r="295" spans="1:4">
      <c r="A295" s="2" t="s">
        <v>199</v>
      </c>
    </row>
    <row r="296" spans="1:4">
      <c r="A296" s="2" t="s">
        <v>72</v>
      </c>
    </row>
    <row r="298" spans="1:4">
      <c r="C298" s="2" t="s">
        <v>18</v>
      </c>
    </row>
    <row r="299" spans="1:4">
      <c r="A299" s="6" t="s">
        <v>73</v>
      </c>
      <c r="B299" s="6" t="s">
        <v>200</v>
      </c>
      <c r="C299" s="2" t="s">
        <v>201</v>
      </c>
      <c r="D299" s="2" t="s">
        <v>202</v>
      </c>
    </row>
    <row r="300" spans="1:4">
      <c r="A300" s="6" t="s">
        <v>203</v>
      </c>
      <c r="B300" s="6" t="s">
        <v>204</v>
      </c>
      <c r="C300" s="7" t="b" cm="1">
        <f t="array" ref="C300:C303">DAY(A300:A303)&lt;=25</f>
        <v>1</v>
      </c>
      <c r="D300" s="7" cm="1">
        <f t="array" ref="D300:D303">IF(_xlfn.ANCHORARRAY(C300)=TRUE,MONTH(A300:A303),MONTH(A300:A303)+1)</f>
        <v>9</v>
      </c>
    </row>
    <row r="301" spans="1:4">
      <c r="A301" s="6" t="s">
        <v>205</v>
      </c>
      <c r="B301" s="6" t="s">
        <v>206</v>
      </c>
      <c r="C301" s="2" t="b">
        <v>1</v>
      </c>
      <c r="D301" s="2">
        <v>9</v>
      </c>
    </row>
    <row r="302" spans="1:4">
      <c r="A302" s="6" t="s">
        <v>207</v>
      </c>
      <c r="B302" s="6" t="s">
        <v>208</v>
      </c>
      <c r="C302" s="2" t="b">
        <v>0</v>
      </c>
      <c r="D302" s="2">
        <v>10</v>
      </c>
    </row>
    <row r="303" spans="1:4">
      <c r="A303" s="6" t="s">
        <v>209</v>
      </c>
      <c r="B303" s="6" t="s">
        <v>210</v>
      </c>
      <c r="C303" s="2" t="b">
        <v>1</v>
      </c>
      <c r="D303" s="2">
        <v>10</v>
      </c>
    </row>
    <row r="310" spans="1:1">
      <c r="A310" s="2" t="s">
        <v>40</v>
      </c>
    </row>
    <row r="311" spans="1:1">
      <c r="A311" s="2" t="s">
        <v>211</v>
      </c>
    </row>
    <row r="313" spans="1:1">
      <c r="A313" s="2" t="s">
        <v>212</v>
      </c>
    </row>
    <row r="314" spans="1:1">
      <c r="A314" s="2" t="s">
        <v>213</v>
      </c>
    </row>
    <row r="316" spans="1:1">
      <c r="A316" s="2" t="s">
        <v>214</v>
      </c>
    </row>
    <row r="317" spans="1:1">
      <c r="A317" s="2" t="s">
        <v>215</v>
      </c>
    </row>
    <row r="318" spans="1:1">
      <c r="A318" s="2" t="s">
        <v>216</v>
      </c>
    </row>
    <row r="320" spans="1:1">
      <c r="A320" s="2" t="s">
        <v>217</v>
      </c>
    </row>
    <row r="321" spans="1:5">
      <c r="A321" s="2" t="s">
        <v>218</v>
      </c>
    </row>
    <row r="322" spans="1:5">
      <c r="A322" s="2" t="s">
        <v>219</v>
      </c>
    </row>
    <row r="324" spans="1:5">
      <c r="A324" s="2" t="s">
        <v>7</v>
      </c>
    </row>
    <row r="325" spans="1:5">
      <c r="A325" s="4" t="s">
        <v>220</v>
      </c>
    </row>
    <row r="326" spans="1:5">
      <c r="A326" s="2" t="s">
        <v>221</v>
      </c>
    </row>
    <row r="328" spans="1:5">
      <c r="A328" s="2" t="s">
        <v>50</v>
      </c>
    </row>
    <row r="329" spans="1:5">
      <c r="A329" s="2" t="s">
        <v>222</v>
      </c>
    </row>
    <row r="330" spans="1:5">
      <c r="A330" s="2" t="s">
        <v>223</v>
      </c>
    </row>
    <row r="331" spans="1:5">
      <c r="A331" s="2" t="s">
        <v>224</v>
      </c>
    </row>
    <row r="332" spans="1:5">
      <c r="A332" s="2" t="s">
        <v>225</v>
      </c>
    </row>
    <row r="335" spans="1:5">
      <c r="D335" s="2" t="s">
        <v>18</v>
      </c>
      <c r="E335" s="2" t="s">
        <v>19</v>
      </c>
    </row>
    <row r="336" spans="1:5">
      <c r="A336" s="6" t="s">
        <v>226</v>
      </c>
      <c r="B336" s="6" t="s">
        <v>227</v>
      </c>
      <c r="C336" s="6" t="s">
        <v>90</v>
      </c>
      <c r="D336" s="2" t="s">
        <v>75</v>
      </c>
      <c r="E336" s="2" t="s">
        <v>228</v>
      </c>
    </row>
    <row r="337" spans="1:5">
      <c r="A337" s="19">
        <v>46113</v>
      </c>
      <c r="B337" s="6" t="s">
        <v>229</v>
      </c>
      <c r="C337" s="6">
        <v>7800</v>
      </c>
      <c r="D337" s="7" cm="1">
        <f t="array" ref="D337:D345">MONTH(A337:A345)</f>
        <v>4</v>
      </c>
      <c r="E337" s="7" t="b" cm="1">
        <f t="array" ref="E337:E345">C337:C345&gt;=7000</f>
        <v>1</v>
      </c>
    </row>
    <row r="338" spans="1:5">
      <c r="A338" s="19">
        <v>46126</v>
      </c>
      <c r="B338" s="6" t="s">
        <v>230</v>
      </c>
      <c r="C338" s="6">
        <v>8000</v>
      </c>
      <c r="D338" s="2">
        <v>4</v>
      </c>
      <c r="E338" s="2" t="b">
        <v>1</v>
      </c>
    </row>
    <row r="339" spans="1:5">
      <c r="A339" s="19">
        <v>46132</v>
      </c>
      <c r="B339" s="6" t="s">
        <v>231</v>
      </c>
      <c r="C339" s="6">
        <v>7200</v>
      </c>
      <c r="D339" s="2">
        <v>4</v>
      </c>
      <c r="E339" s="2" t="b">
        <v>1</v>
      </c>
    </row>
    <row r="340" spans="1:5">
      <c r="A340" s="19">
        <v>46145</v>
      </c>
      <c r="B340" s="6" t="s">
        <v>231</v>
      </c>
      <c r="C340" s="6">
        <v>6900</v>
      </c>
      <c r="D340" s="2">
        <v>5</v>
      </c>
      <c r="E340" s="2" t="b">
        <v>0</v>
      </c>
    </row>
    <row r="341" spans="1:5">
      <c r="A341" s="19">
        <v>46162</v>
      </c>
      <c r="B341" s="6" t="s">
        <v>232</v>
      </c>
      <c r="C341" s="6">
        <v>7100</v>
      </c>
      <c r="D341" s="2">
        <v>5</v>
      </c>
      <c r="E341" s="2" t="b">
        <v>1</v>
      </c>
    </row>
    <row r="342" spans="1:5">
      <c r="A342" s="19">
        <v>46164</v>
      </c>
      <c r="B342" s="6" t="s">
        <v>233</v>
      </c>
      <c r="C342" s="6">
        <v>6600</v>
      </c>
      <c r="D342" s="2">
        <v>5</v>
      </c>
      <c r="E342" s="2" t="b">
        <v>0</v>
      </c>
    </row>
    <row r="343" spans="1:5">
      <c r="A343" s="19">
        <v>46178</v>
      </c>
      <c r="B343" s="6" t="s">
        <v>234</v>
      </c>
      <c r="C343" s="6">
        <v>6500</v>
      </c>
      <c r="D343" s="2">
        <v>6</v>
      </c>
      <c r="E343" s="2" t="b">
        <v>0</v>
      </c>
    </row>
    <row r="344" spans="1:5">
      <c r="A344" s="19">
        <v>46183</v>
      </c>
      <c r="B344" s="6" t="s">
        <v>235</v>
      </c>
      <c r="C344" s="6">
        <v>6950</v>
      </c>
      <c r="D344" s="2">
        <v>6</v>
      </c>
      <c r="E344" s="2" t="b">
        <v>0</v>
      </c>
    </row>
    <row r="345" spans="1:5">
      <c r="A345" s="19">
        <v>46203</v>
      </c>
      <c r="B345" s="6" t="s">
        <v>236</v>
      </c>
      <c r="C345" s="6">
        <v>7900</v>
      </c>
      <c r="D345" s="2">
        <v>6</v>
      </c>
      <c r="E345" s="2" t="b">
        <v>1</v>
      </c>
    </row>
    <row r="349" spans="1:5">
      <c r="A349" s="6" t="s">
        <v>226</v>
      </c>
      <c r="B349" s="6" t="s">
        <v>227</v>
      </c>
      <c r="C349" s="6" t="s">
        <v>90</v>
      </c>
      <c r="E349" s="2" t="s">
        <v>237</v>
      </c>
    </row>
    <row r="350" spans="1:5">
      <c r="A350" s="20" cm="1">
        <f t="array" ref="A350:C350">_xlfn._xlws.FILTER(A337:C345,(_xlfn.ANCHORARRAY(D337)=E350)*(_xlfn.ANCHORARRAY(E337)=TRUE))</f>
        <v>46162</v>
      </c>
      <c r="B350" s="2" t="str">
        <v>大須店</v>
      </c>
      <c r="C350" s="2">
        <v>7100</v>
      </c>
      <c r="E350" s="6">
        <v>5</v>
      </c>
    </row>
    <row r="351" spans="1:5">
      <c r="A351" s="21"/>
    </row>
    <row r="352" spans="1:5">
      <c r="A352" s="21"/>
    </row>
    <row r="353" spans="1:1">
      <c r="A353" s="21"/>
    </row>
    <row r="354" spans="1:1">
      <c r="A354" s="21"/>
    </row>
    <row r="355" spans="1:1">
      <c r="A355" s="21"/>
    </row>
    <row r="356" spans="1:1">
      <c r="A356" s="21"/>
    </row>
    <row r="357" spans="1:1">
      <c r="A357" s="21"/>
    </row>
    <row r="358" spans="1:1">
      <c r="A358" s="21"/>
    </row>
    <row r="360" spans="1:1">
      <c r="A360" s="2" t="s">
        <v>40</v>
      </c>
    </row>
    <row r="361" spans="1:1">
      <c r="A361" s="2" t="s">
        <v>238</v>
      </c>
    </row>
    <row r="362" spans="1:1">
      <c r="A362" s="2" t="s">
        <v>239</v>
      </c>
    </row>
    <row r="364" spans="1:1">
      <c r="A364" s="2" t="s">
        <v>240</v>
      </c>
    </row>
    <row r="365" spans="1:1">
      <c r="A365" s="2" t="s">
        <v>241</v>
      </c>
    </row>
    <row r="366" spans="1:1">
      <c r="A366" s="2" t="s">
        <v>242</v>
      </c>
    </row>
    <row r="368" spans="1:1">
      <c r="A368" s="2" t="s">
        <v>243</v>
      </c>
    </row>
    <row r="369" spans="1:1">
      <c r="A369" s="2" t="s">
        <v>244</v>
      </c>
    </row>
    <row r="370" spans="1:1">
      <c r="A370" s="2" t="s">
        <v>245</v>
      </c>
    </row>
    <row r="372" spans="1:1">
      <c r="A372" s="2" t="s">
        <v>246</v>
      </c>
    </row>
    <row r="373" spans="1:1">
      <c r="A373" s="2" t="s">
        <v>218</v>
      </c>
    </row>
    <row r="374" spans="1:1">
      <c r="A374" s="2" t="s">
        <v>247</v>
      </c>
    </row>
    <row r="375" spans="1:1">
      <c r="A375" s="2" t="s">
        <v>7</v>
      </c>
    </row>
  </sheetData>
  <phoneticPr fontId="2"/>
  <dataValidations count="3">
    <dataValidation type="list" allowBlank="1" showInputMessage="1" showErrorMessage="1" sqref="E350" xr:uid="{AA2E5AFB-3ADF-4AC8-806E-181DAD5B29B6}">
      <formula1>$D$337:$D$345</formula1>
    </dataValidation>
    <dataValidation type="list" allowBlank="1" showInputMessage="1" showErrorMessage="1" sqref="G102" xr:uid="{AFB6BF7B-43CC-40D0-A42D-6169068D4E53}">
      <formula1>$C$103:$C$106</formula1>
    </dataValidation>
    <dataValidation type="list" allowBlank="1" showInputMessage="1" showErrorMessage="1" sqref="H80" xr:uid="{03B44C83-0B6E-41D7-BFC4-A0AAAE0B40A2}">
      <formula1>_xlfn.ANCHORARRAY($D$80)</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実務作業列10問</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2026-09-14T08:01:41Z</dcterms:created>
  <dcterms:modified xsi:type="dcterms:W3CDTF">2026-09-14T08:02:27Z</dcterms:modified>
</cp:coreProperties>
</file>